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https://sg.ged.intranet.justice.gouv.fr/alfresco/webdav/Sites DNum/Marchés DNum/1. MARCHES EN PREP/2025_WebAudience/1 - Préparation/DCE PREPARATION/"/>
    </mc:Choice>
  </mc:AlternateContent>
  <xr:revisionPtr revIDLastSave="0" documentId="8_{3953D6AC-15BA-4CF2-A10B-3B298E0F69D3}" xr6:coauthVersionLast="47" xr6:coauthVersionMax="47" xr10:uidLastSave="{00000000-0000-0000-0000-000000000000}"/>
  <bookViews>
    <workbookView xWindow="14055" yWindow="-15870" windowWidth="25440" windowHeight="15270" activeTab="3" xr2:uid="{76AEFBC9-7CBF-4B64-A503-B4877B4ADBFD}"/>
  </bookViews>
  <sheets>
    <sheet name="1 - Consignes" sheetId="2" r:id="rId1"/>
    <sheet name="2 - BPU" sheetId="1" r:id="rId2"/>
    <sheet name="3 - Table des Profils" sheetId="3" r:id="rId3"/>
    <sheet name="4 - DQE"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6" i="4" l="1"/>
  <c r="G44" i="4"/>
  <c r="F44" i="4"/>
  <c r="F7" i="1"/>
  <c r="D31" i="4" l="1"/>
  <c r="C31" i="4"/>
  <c r="D42" i="4"/>
  <c r="C42" i="4"/>
  <c r="C36" i="4"/>
  <c r="C37" i="4"/>
  <c r="D37" i="4"/>
  <c r="D36" i="4"/>
  <c r="F48" i="1"/>
  <c r="F37" i="4" s="1"/>
  <c r="G37" i="4" s="1"/>
  <c r="F47" i="1"/>
  <c r="F36" i="4" s="1"/>
  <c r="G36" i="4" s="1"/>
  <c r="F46" i="1"/>
  <c r="E21" i="4"/>
  <c r="E17" i="4"/>
  <c r="E16" i="4"/>
  <c r="E15" i="4"/>
  <c r="E12" i="4"/>
  <c r="C11" i="4"/>
  <c r="D41" i="4"/>
  <c r="C41" i="4"/>
  <c r="D40" i="4"/>
  <c r="C40" i="4"/>
  <c r="D39" i="4"/>
  <c r="C39" i="4"/>
  <c r="D35" i="4"/>
  <c r="C35" i="4"/>
  <c r="D34" i="4"/>
  <c r="C34" i="4"/>
  <c r="D32" i="4"/>
  <c r="C32" i="4"/>
  <c r="D30" i="4"/>
  <c r="C30" i="4"/>
  <c r="D29" i="4"/>
  <c r="C29" i="4"/>
  <c r="D28" i="4"/>
  <c r="C28" i="4"/>
  <c r="D27" i="4"/>
  <c r="C27" i="4"/>
  <c r="D26" i="4"/>
  <c r="C26" i="4"/>
  <c r="D25" i="4"/>
  <c r="C25" i="4"/>
  <c r="D24" i="4"/>
  <c r="C24" i="4"/>
  <c r="D23" i="4"/>
  <c r="C23" i="4"/>
  <c r="D22" i="4"/>
  <c r="C22" i="4"/>
  <c r="D21" i="4"/>
  <c r="C21" i="4"/>
  <c r="D19" i="4"/>
  <c r="C19" i="4"/>
  <c r="D18" i="4"/>
  <c r="C18" i="4"/>
  <c r="D17" i="4"/>
  <c r="C17" i="4"/>
  <c r="D16" i="4"/>
  <c r="C16" i="4"/>
  <c r="D15" i="4"/>
  <c r="C15" i="4"/>
  <c r="D13" i="4"/>
  <c r="C13" i="4"/>
  <c r="D12" i="4"/>
  <c r="C12" i="4"/>
  <c r="D11" i="4"/>
  <c r="D10" i="4"/>
  <c r="C10" i="4"/>
  <c r="D9" i="4"/>
  <c r="C9" i="4"/>
  <c r="D7" i="4"/>
  <c r="C7" i="4"/>
  <c r="F9" i="1"/>
  <c r="F9" i="4" s="1"/>
  <c r="G9" i="4" s="1"/>
  <c r="F10" i="1"/>
  <c r="F10" i="4" s="1"/>
  <c r="G10" i="4" s="1"/>
  <c r="F11" i="1"/>
  <c r="F12" i="1"/>
  <c r="F13" i="1"/>
  <c r="F12" i="4" s="1"/>
  <c r="F14" i="1"/>
  <c r="F16" i="1"/>
  <c r="F15" i="4" s="1"/>
  <c r="F17" i="1"/>
  <c r="F16" i="4" s="1"/>
  <c r="F18" i="1"/>
  <c r="F17" i="4" s="1"/>
  <c r="F19" i="1"/>
  <c r="F18" i="4" s="1"/>
  <c r="G18" i="4" s="1"/>
  <c r="F20" i="1"/>
  <c r="F21" i="1"/>
  <c r="F22" i="1"/>
  <c r="F24" i="1"/>
  <c r="F21" i="4" s="1"/>
  <c r="F25" i="1"/>
  <c r="F26" i="1"/>
  <c r="F22" i="4" s="1"/>
  <c r="G22" i="4" s="1"/>
  <c r="F27" i="1"/>
  <c r="F23" i="4" s="1"/>
  <c r="G23" i="4" s="1"/>
  <c r="F28" i="1"/>
  <c r="F24" i="4" s="1"/>
  <c r="G24" i="4" s="1"/>
  <c r="F29" i="1"/>
  <c r="F30" i="1"/>
  <c r="F25" i="4" s="1"/>
  <c r="G25" i="4" s="1"/>
  <c r="F31" i="1"/>
  <c r="F26" i="4" s="1"/>
  <c r="G26" i="4" s="1"/>
  <c r="F32" i="1"/>
  <c r="F27" i="4" s="1"/>
  <c r="G27" i="4" s="1"/>
  <c r="F34" i="1"/>
  <c r="F35" i="1"/>
  <c r="F36" i="1"/>
  <c r="F37" i="1"/>
  <c r="F33" i="1"/>
  <c r="F38" i="1"/>
  <c r="F31" i="4" s="1"/>
  <c r="G31" i="4" s="1"/>
  <c r="F39" i="1"/>
  <c r="F32" i="4" s="1"/>
  <c r="G32" i="4" s="1"/>
  <c r="F41" i="1"/>
  <c r="F42" i="1"/>
  <c r="F43" i="1"/>
  <c r="F34" i="4" s="1"/>
  <c r="G34" i="4" s="1"/>
  <c r="F44" i="1"/>
  <c r="F35" i="4" s="1"/>
  <c r="G35" i="4" s="1"/>
  <c r="F62" i="1"/>
  <c r="F39" i="4" s="1"/>
  <c r="F63" i="1"/>
  <c r="F40" i="4" s="1"/>
  <c r="G40" i="4" s="1"/>
  <c r="F64" i="1"/>
  <c r="F41" i="4" s="1"/>
  <c r="G41" i="4" s="1"/>
  <c r="F65" i="1"/>
  <c r="F42" i="4" s="1"/>
  <c r="G42" i="4" s="1"/>
  <c r="F69" i="1"/>
  <c r="F7" i="4"/>
  <c r="G7" i="4" s="1"/>
  <c r="F28" i="4" l="1"/>
  <c r="G28" i="4" s="1"/>
  <c r="F29" i="4"/>
  <c r="G29" i="4" s="1"/>
  <c r="G15" i="4"/>
  <c r="G12" i="4"/>
  <c r="F30" i="4"/>
  <c r="G30" i="4" s="1"/>
  <c r="G21" i="4"/>
  <c r="G17" i="4"/>
  <c r="G16" i="4"/>
  <c r="G39" i="4"/>
  <c r="F13" i="4"/>
  <c r="G13" i="4" s="1"/>
  <c r="F11" i="4"/>
  <c r="G11" i="4" s="1"/>
  <c r="F19" i="4"/>
  <c r="G19" i="4" s="1"/>
</calcChain>
</file>

<file path=xl/sharedStrings.xml><?xml version="1.0" encoding="utf-8"?>
<sst xmlns="http://schemas.openxmlformats.org/spreadsheetml/2006/main" count="353" uniqueCount="184">
  <si>
    <t>Référence MJ</t>
  </si>
  <si>
    <t>Unité</t>
  </si>
  <si>
    <t>Mise en place technique d'un procès</t>
  </si>
  <si>
    <t>Unitaire</t>
  </si>
  <si>
    <t>Forfait</t>
  </si>
  <si>
    <t>Forfait de mise en place solution de retransmission</t>
  </si>
  <si>
    <t>Fourniture de clefs physiques d'authentification - Pack 10 clefs</t>
  </si>
  <si>
    <t>Fourniture de clefs physiques d'authentification - Pack 50 clefs</t>
  </si>
  <si>
    <t>Développement et fourniture Apps mobile (Android et iOS)</t>
  </si>
  <si>
    <t>Support annuel de l'infrastructure</t>
  </si>
  <si>
    <t>Maintenance annuelle de l'infrastructure</t>
  </si>
  <si>
    <t>Supervision annuelle de l'infrastructure</t>
  </si>
  <si>
    <t>Maintenance annuelle des applications mobiles</t>
  </si>
  <si>
    <t>Initialisation de l'accord cadre</t>
  </si>
  <si>
    <t>PR6-001</t>
  </si>
  <si>
    <t>PR6-004</t>
  </si>
  <si>
    <t>PR6-002</t>
  </si>
  <si>
    <t>PR6-003</t>
  </si>
  <si>
    <t>PR5-001</t>
  </si>
  <si>
    <t>PR5-002</t>
  </si>
  <si>
    <t>PR5-003</t>
  </si>
  <si>
    <t>PR5-004</t>
  </si>
  <si>
    <t>PR1-001</t>
  </si>
  <si>
    <t>PR2-001</t>
  </si>
  <si>
    <t>PR2-002</t>
  </si>
  <si>
    <t>PR2-003</t>
  </si>
  <si>
    <t>PR2-004</t>
  </si>
  <si>
    <t>PR2-005</t>
  </si>
  <si>
    <t>PR2-006</t>
  </si>
  <si>
    <t>PR3-001</t>
  </si>
  <si>
    <t>PR3-002</t>
  </si>
  <si>
    <t>PR3-003</t>
  </si>
  <si>
    <t>PR3-004</t>
  </si>
  <si>
    <t>PR3-005</t>
  </si>
  <si>
    <t>PR3-006</t>
  </si>
  <si>
    <t>PR3-007</t>
  </si>
  <si>
    <t>PR4-001</t>
  </si>
  <si>
    <t>PR4-002</t>
  </si>
  <si>
    <t>PR4-003</t>
  </si>
  <si>
    <t>PR4-004</t>
  </si>
  <si>
    <t>PR4-005</t>
  </si>
  <si>
    <t>PR4-006</t>
  </si>
  <si>
    <t>PR4-007</t>
  </si>
  <si>
    <t>PR4-008</t>
  </si>
  <si>
    <t>PR4-009</t>
  </si>
  <si>
    <t>PR4-010</t>
  </si>
  <si>
    <t>PR4-011</t>
  </si>
  <si>
    <t>PR4-012</t>
  </si>
  <si>
    <t>PR4-013</t>
  </si>
  <si>
    <t>PR4-014</t>
  </si>
  <si>
    <t>PR4-015</t>
  </si>
  <si>
    <t>PR4-016</t>
  </si>
  <si>
    <t>PR8-001</t>
  </si>
  <si>
    <t>INSTRUCTIONS POUR LE RENSEIGNEMENT DE L'ANNEXE FINANCIERE</t>
  </si>
  <si>
    <t xml:space="preserve">Onglet 1 </t>
  </si>
  <si>
    <t xml:space="preserve">Instructions - Consignes générales </t>
  </si>
  <si>
    <t>Onglet 2</t>
  </si>
  <si>
    <t>Onglet 3</t>
  </si>
  <si>
    <t>Onglet 4</t>
  </si>
  <si>
    <r>
      <t xml:space="preserve">1)  Le formalisme de ce fichier doit être respecté.  </t>
    </r>
    <r>
      <rPr>
        <b/>
        <sz val="10"/>
        <color rgb="FFFF0000"/>
        <rFont val="Marianne"/>
        <family val="3"/>
      </rPr>
      <t>Aucune ligne ne doit être rajoutée ou supprimée à l'annexe financière</t>
    </r>
    <r>
      <rPr>
        <sz val="10"/>
        <color theme="1"/>
        <rFont val="Marianne"/>
        <family val="3"/>
      </rPr>
      <t xml:space="preserve">.  
Le candidat doit uniquement compléter toutes les cellules de couleur </t>
    </r>
    <r>
      <rPr>
        <u/>
        <sz val="10"/>
        <color theme="1"/>
        <rFont val="Marianne"/>
        <family val="3"/>
      </rPr>
      <t>JAUNE</t>
    </r>
    <r>
      <rPr>
        <sz val="10"/>
        <color theme="1"/>
        <rFont val="Marianne"/>
        <family val="3"/>
      </rPr>
      <t xml:space="preserve"> dans l'</t>
    </r>
    <r>
      <rPr>
        <b/>
        <sz val="10"/>
        <color theme="1"/>
        <rFont val="Marianne"/>
        <family val="3"/>
      </rPr>
      <t>onglet 2 - BPU</t>
    </r>
    <r>
      <rPr>
        <sz val="10"/>
        <color theme="1"/>
        <rFont val="Marianne"/>
        <family val="3"/>
      </rPr>
      <t xml:space="preserve"> et dans l'</t>
    </r>
    <r>
      <rPr>
        <b/>
        <sz val="10"/>
        <color theme="1"/>
        <rFont val="Marianne"/>
        <family val="3"/>
      </rPr>
      <t>onglet 3 - Table des profils.</t>
    </r>
    <r>
      <rPr>
        <sz val="10"/>
        <color theme="1"/>
        <rFont val="Marianne"/>
        <family val="3"/>
      </rPr>
      <t xml:space="preserve">
Les prix proposés par le candidat doivent tenir compte du niveaux de complexité, des livrables et des délais de réalisation indiqués au CCTP du présent marché. 
2) Toutes les rubriques de l'annexe financière doivent être impérativement renseignées y compris si le prix est nul (renseigner expressément par «0» [zéro]).
3) </t>
    </r>
    <r>
      <rPr>
        <sz val="10"/>
        <rFont val="Marianne"/>
        <family val="3"/>
      </rPr>
      <t>Les</t>
    </r>
    <r>
      <rPr>
        <sz val="10"/>
        <color theme="1"/>
        <rFont val="Marianne"/>
        <family val="3"/>
      </rPr>
      <t xml:space="preserve"> formules et calculs automatiques sont prévus pour faciliter le renseignement du document. Toutefois, le candidat doit s'assurer de l'exactitude des montants indiqués. Il lui appartient de signaler explicitement toute éventuelle erreur matérielle. 
4) L'annexe financière est insérée dans l'offre du candidat au format tableur.
</t>
    </r>
    <r>
      <rPr>
        <b/>
        <sz val="10"/>
        <color theme="1"/>
        <rFont val="Marianne"/>
        <family val="3"/>
      </rPr>
      <t xml:space="preserve">EN CAS DE NON REMPLISSAGE D'UNE CASE OBLIGATOIRE, L'OFFRE DU CANDIDAT POURRA ETRE CONSIDEREE IRREGULIERE ET REJETEE. </t>
    </r>
  </si>
  <si>
    <t xml:space="preserve">Uniquement l'ensemble des cellules "jaunes" sont à remplir  </t>
  </si>
  <si>
    <t>PRESTATION 1 - INITIALISATION DE L'ACCORD CADRE</t>
  </si>
  <si>
    <t>PRESTATION 2 - SOLUTION DE RETRANSMISSION WEBAUDIENCE</t>
  </si>
  <si>
    <t>PRESTATION 4 - MISE EN PLACE D'UN PROCES</t>
  </si>
  <si>
    <t>PRESTATION 5 - ACCOMPAGNEMENT LORS D'UN PROCES</t>
  </si>
  <si>
    <t>PRESTATION 6 - FORMATION</t>
  </si>
  <si>
    <t>PRESTATION 7 - TRAVAUX SPECIAUX</t>
  </si>
  <si>
    <t>Majoration</t>
  </si>
  <si>
    <t>Prix €HT</t>
  </si>
  <si>
    <t>Prix €TTC</t>
  </si>
  <si>
    <t>Quantité</t>
  </si>
  <si>
    <t>TOTAL €TTC</t>
  </si>
  <si>
    <t>Fourniture trimestrielle d'un canal de diffusion audio supplémentaire</t>
  </si>
  <si>
    <t>Fourniture trimestrielle d'un canal de diffusion audio/vidéo supplémentaire</t>
  </si>
  <si>
    <t>Fourniture annuelle d'une solution de retransmission Webaudience (production et pré-production)</t>
  </si>
  <si>
    <t>Assistance au service des Greffes (Français) - 1 jour</t>
  </si>
  <si>
    <t>Assistance au service des Greffes (Français) - Pack 5 jours</t>
  </si>
  <si>
    <t>Assistance au service des Greffes (Français) - Pack 10 jours</t>
  </si>
  <si>
    <t>Assistance au service des Greffes (Français) - Pack 20 jours</t>
  </si>
  <si>
    <t>Assistance pour les parties Civiles (Français, Anglais) - 1 jour</t>
  </si>
  <si>
    <t>Assistance pour les parties Civiles (Français, Anglais) - Pack 5 jours</t>
  </si>
  <si>
    <t>Assistance pour les parties Civiles (Français, Anglais) - Pack 10 jours</t>
  </si>
  <si>
    <t>Assistance pour les parties Civiles (Français, Anglais) - Pack 20 jours</t>
  </si>
  <si>
    <t>Assistance pour la Régie (Français) - 1 jour</t>
  </si>
  <si>
    <t>Assistance pour la Régie (Français) - Pack 5 jours</t>
  </si>
  <si>
    <t>Assistance pour la Régie (Français) - Pack 10 jours</t>
  </si>
  <si>
    <t>Assistance pour la Régie (Français) - Pack 20 jours</t>
  </si>
  <si>
    <t>Interconnexion d'une régie externe pour un procès</t>
  </si>
  <si>
    <t>TOTAL :</t>
  </si>
  <si>
    <t>Technicien</t>
  </si>
  <si>
    <t>Expert</t>
  </si>
  <si>
    <t>Profils</t>
  </si>
  <si>
    <t>Ingénieur</t>
  </si>
  <si>
    <t>Chef de projets</t>
  </si>
  <si>
    <t>*Les quantités indiquées sont estimatives, et n'ont donc pas de valeur contractuelle.</t>
  </si>
  <si>
    <t>PR5-005</t>
  </si>
  <si>
    <t>PR5-006</t>
  </si>
  <si>
    <t>PR5-007</t>
  </si>
  <si>
    <t>PR5-008</t>
  </si>
  <si>
    <t>PR5-009</t>
  </si>
  <si>
    <t>PR5-010</t>
  </si>
  <si>
    <t>PR5-011</t>
  </si>
  <si>
    <t>PR5-012</t>
  </si>
  <si>
    <t>PR5-013</t>
  </si>
  <si>
    <t>PR5-014</t>
  </si>
  <si>
    <t>PR5-015</t>
  </si>
  <si>
    <t>PR5-016</t>
  </si>
  <si>
    <t>PR5-017</t>
  </si>
  <si>
    <t>PR5-018</t>
  </si>
  <si>
    <t>PR5-019</t>
  </si>
  <si>
    <t>Forfait annuel d'extension plage additionnelle 1 (lundi au vendredi de 18h00 à 23h00)</t>
  </si>
  <si>
    <t>Forfait annuel d'extension plage additionnelle 2 (lundi au vendredi 24h/24h)</t>
  </si>
  <si>
    <t>Forfait annuel d'extension plage additionnelle 3 (24h/24h - 7J/7J inclus jours fériés)</t>
  </si>
  <si>
    <t>5.1</t>
  </si>
  <si>
    <t>5.2</t>
  </si>
  <si>
    <t>5.3.1</t>
  </si>
  <si>
    <t>5.3.2</t>
  </si>
  <si>
    <t>5.3.3</t>
  </si>
  <si>
    <t>5.3.4</t>
  </si>
  <si>
    <t>5.3.5</t>
  </si>
  <si>
    <t>5.4.1</t>
  </si>
  <si>
    <t>5.4.2</t>
  </si>
  <si>
    <t>5.4.3</t>
  </si>
  <si>
    <t>5.4.6</t>
  </si>
  <si>
    <t>5.4.7</t>
  </si>
  <si>
    <t>5.5</t>
  </si>
  <si>
    <t>5.6</t>
  </si>
  <si>
    <t>Formation et accompagnement services des greffes (présentielle - locaux ministère) - 1 jour</t>
  </si>
  <si>
    <t>Formation et accompagnement services des greffes (distancielle) - 1 jour</t>
  </si>
  <si>
    <t>Formation et accompagnement régie  (présentielle - locaux ministère) - 1 jour</t>
  </si>
  <si>
    <t>Formation et accompagnement régie (distancielle) - 1 jour</t>
  </si>
  <si>
    <t>Niveau de qualification dans le poste et sur la technologie demandée dans le cadre de la prestation</t>
  </si>
  <si>
    <t>Débutant</t>
  </si>
  <si>
    <t>Entre 6 mois et 2 ans</t>
  </si>
  <si>
    <t>Confirmé</t>
  </si>
  <si>
    <t>Entre 2 ans et 5 ans</t>
  </si>
  <si>
    <t>Entre 5 ans et 10 ans</t>
  </si>
  <si>
    <t>Expert sénior</t>
  </si>
  <si>
    <t>Supérieur à 10 ans</t>
  </si>
  <si>
    <t>3.2</t>
  </si>
  <si>
    <t>2.2</t>
  </si>
  <si>
    <t>PR7-001</t>
  </si>
  <si>
    <r>
      <rPr>
        <b/>
        <sz val="14"/>
        <color theme="5"/>
        <rFont val="Marianne"/>
      </rPr>
      <t>ACCORD-CADRE RELATIF A LA FOURNITURE D'UNE SOLUTION DE RETRANSMISISON WEBAUDIENCE, DE LA MAINTENANCE DE LADITE SOLUTION, AINSI QUE LA FOURNITURE DES SERVICES ASSOCIES</t>
    </r>
    <r>
      <rPr>
        <b/>
        <sz val="12"/>
        <color theme="5"/>
        <rFont val="Marianne"/>
      </rPr>
      <t xml:space="preserve">
</t>
    </r>
    <r>
      <rPr>
        <sz val="12"/>
        <rFont val="Marianne"/>
      </rPr>
      <t xml:space="preserve">
Annexe 1 à l'acte d'engagement - Bordereau des Prix Unitaire (BPU)</t>
    </r>
  </si>
  <si>
    <r>
      <rPr>
        <b/>
        <sz val="14"/>
        <color theme="5"/>
        <rFont val="Marianne"/>
      </rPr>
      <t>ACCORD-CADRE RELATIF A LA FOURNITURE D'UNE SOLUTION DE RETRANSMISISON WEBAUDIENCE, DE LA MAINTENANCE DE LADITE SOLUTION, AINSI QUE LA FOURNITURE DES SERVICES ASSOCIES</t>
    </r>
    <r>
      <rPr>
        <b/>
        <sz val="12"/>
        <color theme="5"/>
        <rFont val="Marianne"/>
      </rPr>
      <t xml:space="preserve">
</t>
    </r>
    <r>
      <rPr>
        <sz val="12"/>
        <rFont val="Marianne"/>
      </rPr>
      <t xml:space="preserve">
Annexe 1 à l'acte d'engagement - Table des profils</t>
    </r>
  </si>
  <si>
    <t>ACCORD-CADRE RELATIF A LA FOURNITURE D'UNE SOLUTION DE RETRANSMISISON WEBAUDIENCE, 
LA MAINTENANCE DE LADITE SOLUTION, AINSI QUE LA FOURNITURE DES SERVICES ASSOCIES</t>
  </si>
  <si>
    <t>MINISTERE DE LA JUSTICE/SG/DNUM
ACTE D'ENGAGEMENT - ANNEXE FINANCIERE</t>
  </si>
  <si>
    <t>BPU - Annexe 1 à l'acte d'engagement - Annexe financière</t>
  </si>
  <si>
    <t>Table des profils - Annexe 1 à l'acte d'engagement  - Annexe financière</t>
  </si>
  <si>
    <t>DQE - Détail quantitatif estimé - Non contractuel</t>
  </si>
  <si>
    <r>
      <rPr>
        <b/>
        <sz val="14"/>
        <color theme="5"/>
        <rFont val="Marianne"/>
      </rPr>
      <t>ACCORD-CADRE RELATIF A LA FOURNITURE D'UNE SOLUTION DE RETRANSMISISON WEBAUDIENCE, DE LA MAINTENANCE DE LADITE SOLUTION, AINSI QUE LA FOURNITURE DES SERVICES ASSOCIES</t>
    </r>
    <r>
      <rPr>
        <b/>
        <sz val="11"/>
        <color theme="5"/>
        <rFont val="Marianne"/>
      </rPr>
      <t xml:space="preserve">
</t>
    </r>
    <r>
      <rPr>
        <sz val="11"/>
        <rFont val="Marianne"/>
      </rPr>
      <t xml:space="preserve">
</t>
    </r>
    <r>
      <rPr>
        <b/>
        <sz val="11"/>
        <rFont val="Marianne"/>
      </rPr>
      <t>Détail Quantitatif* Estimé (DQE) - Non contractuel</t>
    </r>
  </si>
  <si>
    <t>PRESTATION 8 - REVERSIBILITE ET TRANSFERABILITE</t>
  </si>
  <si>
    <t>Concepteur / Développeur</t>
  </si>
  <si>
    <t>Fourniture trimestrielle de 250 auditeurs simultanés supplémentaires</t>
  </si>
  <si>
    <t>Accompagnement (opérations quotiennes, ouverture, suivi et clôture) - 1 jour</t>
  </si>
  <si>
    <t>Accompagnement (opérations quotiennes, ouverture, suivi et clôture) - Pack 5 jours</t>
  </si>
  <si>
    <t>Accompagnement (opérations quotiennes, ouverture, suivi et clôture) - Pack 10 jours</t>
  </si>
  <si>
    <t>Accompagnement (opérations quotiennes, ouverture, suivi et clôture) - Pack 20 jours</t>
  </si>
  <si>
    <t>Accompagnement sur site (France Métropolitaine) (opérations quotiennes, ouverture, suivi et clôture, gestion des cartons) - 1 jour</t>
  </si>
  <si>
    <t>Accompagnement sur site (France Métropolitaine) (opérations quotiennes, ouverture, suivi et clôture, gestion des cartons) - Pack 5 jours</t>
  </si>
  <si>
    <t>Accompagnement sur site (France Métropolitaine) (opérations quotiennes, ouverture, suivi et clôture, gestion des cartons) - Pack 10 jours</t>
  </si>
  <si>
    <t>Accompagnement sur site (France Métropolitaine) (opérations quotiennes, ouverture, suivi et clôture, gestion des cartons) - Pack 20 jours</t>
  </si>
  <si>
    <t>Majoration accompagnement sur site (Martinique) (opérations quotiennes, ouverture, suivi et clôture, gestion des cartons) *</t>
  </si>
  <si>
    <t>Majoration accompagnement sur site (Guadeloupe) (opérations quotiennes, ouverture, suivi et clôture, gestion des cartons) *</t>
  </si>
  <si>
    <t>Majoration accompagnement sur site (Guyane) (opérations quotiennes, ouverture, suivi et clôture, gestion des cartons) *</t>
  </si>
  <si>
    <t>Majoration accompagnement sur site (Réunion) (opérations quotiennes, ouverture, suivi et clôture, gestion des cartons) *</t>
  </si>
  <si>
    <t>Majoration accompagnement sur site (Saint-Pierre et Miquelon) (opérations quotiennes, ouverture, suivi et clôture, gestion des cartons) *</t>
  </si>
  <si>
    <t>Majoration accompagnement sur site (Mayotte) (opérations quotiennes, ouverture, suivi et clôture, gestion des cartons) *</t>
  </si>
  <si>
    <t>Majoration accompagnement sur site (Nouvelle Calédonie) (opérations quotiennes, ouverture, suivi et clôture, gestion des cartons) *</t>
  </si>
  <si>
    <t>Majoration accompagnement sur site (Polynésie Française) (opérations quotiennes, ouverture, suivi et clôture, gestion des cartons) *</t>
  </si>
  <si>
    <t>Majoration accompagnement sur site (Saint-Barthélémy) (opérations quotiennes, ouverture, suivi et clôture, gestion des cartons) *</t>
  </si>
  <si>
    <t>Majoration accompagnement sur site (Saint-Martin) (opérations quotiennes, ouverture, suivi et clôture, gestion des cartons) *</t>
  </si>
  <si>
    <t>Majoration accompagnement sur site (Wallis et Futuna) (opérations quotiennes, ouverture, suivi et clôture, gestion des cartons) *</t>
  </si>
  <si>
    <t>Réversibilité et transférabilité</t>
  </si>
  <si>
    <t>Désignation</t>
  </si>
  <si>
    <t>Cigref Nomenclature des profils métiers</t>
  </si>
  <si>
    <t>PRESTATION 3 - SUPPORT, MAINTENANCE ET SUPERVISION</t>
  </si>
  <si>
    <t>Art. du CCTP correspondant</t>
  </si>
  <si>
    <t>* Majoration applicable sur la valeur HT des prestations PR5-005, PR5-006, PR5-007, PR5-008 (exemple 0,01)</t>
  </si>
  <si>
    <t>Taux Journalier
(en € HT)
-
Ile de France</t>
  </si>
  <si>
    <t xml:space="preserve">Taux Journalier
(en € HT)
-
Province
(Corse inclus)
</t>
  </si>
  <si>
    <t xml:space="preserve">Taux Journalier
(en € HT)
-
Pays (hors France) de l'Union Européenne
</t>
  </si>
  <si>
    <t>Forfait sur la base des tarifs journaliers (TJ) renseignés dans la table des profils</t>
  </si>
  <si>
    <t>DEVIS forfaitaire, sur la base des profils, figurant dans la Table des profils</t>
  </si>
  <si>
    <t>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</si>
</sst>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32">
    <font>
      <sz val="11"/>
      <color theme="1"/>
      <name val="Calibri"/>
      <family val="2"/>
      <scheme val="minor"/>
    </font>
    <font>
      <sz val="8"/>
      <name val="Calibri"/>
      <family val="2"/>
      <scheme val="minor"/>
    </font>
    <font>
      <sz val="11"/>
      <color theme="1"/>
      <name val="Calibri"/>
      <family val="2"/>
      <scheme val="minor"/>
    </font>
    <font>
      <b/>
      <sz val="12"/>
      <color theme="1"/>
      <name val="Marianne"/>
      <family val="3"/>
    </font>
    <font>
      <sz val="9"/>
      <color theme="1"/>
      <name val="Marianne"/>
      <family val="3"/>
    </font>
    <font>
      <sz val="10"/>
      <name val="Arial"/>
      <family val="2"/>
    </font>
    <font>
      <b/>
      <sz val="11"/>
      <color theme="5"/>
      <name val="Marianne"/>
      <family val="3"/>
    </font>
    <font>
      <b/>
      <sz val="11"/>
      <name val="Marianne"/>
      <family val="3"/>
    </font>
    <font>
      <b/>
      <sz val="10"/>
      <color theme="1"/>
      <name val="Marianne"/>
      <family val="3"/>
    </font>
    <font>
      <sz val="10"/>
      <color theme="1"/>
      <name val="Marianne"/>
      <family val="3"/>
    </font>
    <font>
      <b/>
      <sz val="10"/>
      <color rgb="FFFF0000"/>
      <name val="Marianne"/>
      <family val="3"/>
    </font>
    <font>
      <u/>
      <sz val="10"/>
      <color theme="1"/>
      <name val="Marianne"/>
      <family val="3"/>
    </font>
    <font>
      <sz val="10"/>
      <name val="Marianne"/>
      <family val="3"/>
    </font>
    <font>
      <sz val="11"/>
      <name val="Marianne"/>
    </font>
    <font>
      <b/>
      <sz val="11"/>
      <color theme="5"/>
      <name val="Marianne"/>
    </font>
    <font>
      <sz val="11"/>
      <color indexed="64"/>
      <name val="Calibri"/>
      <family val="2"/>
    </font>
    <font>
      <u/>
      <sz val="11"/>
      <color theme="10"/>
      <name val="Calibri"/>
      <family val="2"/>
      <scheme val="minor"/>
    </font>
    <font>
      <sz val="11"/>
      <color theme="1"/>
      <name val="Calibri"/>
      <family val="2"/>
      <scheme val="minor"/>
    </font>
    <font>
      <sz val="11"/>
      <color rgb="FF006100"/>
      <name val="Calibri"/>
      <family val="2"/>
      <scheme val="minor"/>
    </font>
    <font>
      <sz val="11"/>
      <color theme="1"/>
      <name val="Marianne"/>
    </font>
    <font>
      <b/>
      <sz val="11"/>
      <color theme="0"/>
      <name val="Marianne"/>
    </font>
    <font>
      <b/>
      <sz val="11"/>
      <color theme="1"/>
      <name val="Marianne"/>
    </font>
    <font>
      <i/>
      <sz val="11"/>
      <color theme="1"/>
      <name val="Marianne"/>
    </font>
    <font>
      <b/>
      <sz val="11"/>
      <color indexed="8"/>
      <name val="Marianne"/>
    </font>
    <font>
      <sz val="11"/>
      <color indexed="8"/>
      <name val="Marianne"/>
    </font>
    <font>
      <b/>
      <u/>
      <sz val="11"/>
      <color theme="0"/>
      <name val="Marianne"/>
    </font>
    <font>
      <b/>
      <sz val="12"/>
      <color theme="5"/>
      <name val="Marianne"/>
    </font>
    <font>
      <sz val="12"/>
      <name val="Marianne"/>
    </font>
    <font>
      <b/>
      <sz val="14"/>
      <color theme="5"/>
      <name val="Marianne"/>
    </font>
    <font>
      <i/>
      <sz val="10"/>
      <color theme="1"/>
      <name val="Marianne"/>
    </font>
    <font>
      <sz val="11"/>
      <name val="Calibri"/>
      <scheme val="minor"/>
    </font>
    <font>
      <b/>
      <sz val="11"/>
      <name val="Marianne"/>
    </font>
  </fonts>
  <fills count="11">
    <fill>
      <patternFill patternType="none"/>
    </fill>
    <fill>
      <patternFill patternType="gray125"/>
    </fill>
    <fill>
      <patternFill patternType="solid">
        <fgColor theme="4"/>
        <bgColor indexed="64"/>
      </patternFill>
    </fill>
    <fill>
      <patternFill patternType="solid">
        <fgColor theme="1" tint="0.249977111117893"/>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rgb="FFFFFF99"/>
        <bgColor indexed="64"/>
      </patternFill>
    </fill>
    <fill>
      <patternFill patternType="solid">
        <fgColor rgb="FFC6EFCE"/>
        <bgColor rgb="FFC6EFCE"/>
      </patternFill>
    </fill>
    <fill>
      <patternFill patternType="solid">
        <fgColor theme="2"/>
        <bgColor indexed="64"/>
      </patternFill>
    </fill>
    <fill>
      <patternFill patternType="solid">
        <fgColor indexed="22"/>
        <bgColor indexed="22"/>
      </patternFill>
    </fill>
    <fill>
      <patternFill patternType="solid">
        <fgColor theme="0" tint="-0.499984740745262"/>
        <bgColor indexed="64"/>
      </patternFill>
    </fill>
  </fills>
  <borders count="27">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FF0000"/>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indexed="64"/>
      </left>
      <right/>
      <top style="thin">
        <color indexed="64"/>
      </top>
      <bottom/>
      <diagonal/>
    </border>
    <border>
      <left/>
      <right style="medium">
        <color indexed="64"/>
      </right>
      <top/>
      <bottom/>
      <diagonal/>
    </border>
    <border>
      <left/>
      <right/>
      <top style="thin">
        <color auto="1"/>
      </top>
      <bottom/>
      <diagonal/>
    </border>
  </borders>
  <cellStyleXfs count="15">
    <xf numFmtId="0" fontId="0" fillId="0" borderId="0"/>
    <xf numFmtId="0" fontId="5" fillId="0" borderId="0"/>
    <xf numFmtId="0" fontId="2" fillId="0" borderId="0"/>
    <xf numFmtId="9" fontId="2" fillId="0" borderId="0" applyFont="0" applyFill="0" applyBorder="0" applyAlignment="0" applyProtection="0"/>
    <xf numFmtId="0" fontId="15" fillId="0" borderId="0" applyFill="0" applyProtection="0"/>
    <xf numFmtId="0" fontId="16" fillId="0" borderId="0" applyNumberFormat="0" applyFill="0" applyBorder="0" applyProtection="0"/>
    <xf numFmtId="44" fontId="17" fillId="0" borderId="0" applyFont="0" applyFill="0" applyBorder="0" applyProtection="0"/>
    <xf numFmtId="0" fontId="17" fillId="0" borderId="0"/>
    <xf numFmtId="0" fontId="17" fillId="0" borderId="0"/>
    <xf numFmtId="0" fontId="17" fillId="0" borderId="0"/>
    <xf numFmtId="0" fontId="17" fillId="0" borderId="0"/>
    <xf numFmtId="0" fontId="17" fillId="0" borderId="0"/>
    <xf numFmtId="0" fontId="17" fillId="0" borderId="0"/>
    <xf numFmtId="0" fontId="18" fillId="7" borderId="0" applyNumberFormat="0" applyBorder="0" applyProtection="0"/>
    <xf numFmtId="44" fontId="2" fillId="0" borderId="0" applyFont="0" applyFill="0" applyBorder="0" applyAlignment="0" applyProtection="0"/>
  </cellStyleXfs>
  <cellXfs count="87">
    <xf numFmtId="0" fontId="0" fillId="0" borderId="0" xfId="0"/>
    <xf numFmtId="0" fontId="4" fillId="0" borderId="0" xfId="0" applyFont="1"/>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0" xfId="0" applyFont="1" applyAlignment="1">
      <alignment vertical="center" wrapText="1"/>
    </xf>
    <xf numFmtId="0" fontId="19" fillId="0" borderId="0" xfId="0" applyFont="1" applyAlignment="1">
      <alignment vertical="center"/>
    </xf>
    <xf numFmtId="0" fontId="20" fillId="2" borderId="0" xfId="0" applyFont="1" applyFill="1" applyAlignment="1">
      <alignment horizontal="center" vertical="center"/>
    </xf>
    <xf numFmtId="0" fontId="20" fillId="2" borderId="0" xfId="0" applyFont="1" applyFill="1" applyAlignment="1">
      <alignment vertical="center"/>
    </xf>
    <xf numFmtId="164" fontId="20" fillId="2" borderId="0" xfId="0" applyNumberFormat="1" applyFont="1" applyFill="1" applyAlignment="1">
      <alignment horizontal="center" vertical="center"/>
    </xf>
    <xf numFmtId="0" fontId="21" fillId="5" borderId="2" xfId="0" applyFont="1" applyFill="1" applyBorder="1" applyAlignment="1">
      <alignment horizontal="center" vertical="center"/>
    </xf>
    <xf numFmtId="0" fontId="19" fillId="0" borderId="2" xfId="0" applyFont="1" applyBorder="1" applyAlignment="1">
      <alignment horizontal="center" vertical="center"/>
    </xf>
    <xf numFmtId="0" fontId="19" fillId="0" borderId="2" xfId="0" applyFont="1" applyBorder="1" applyAlignment="1">
      <alignment vertical="center"/>
    </xf>
    <xf numFmtId="164" fontId="19" fillId="6" borderId="2" xfId="0" applyNumberFormat="1" applyFont="1" applyFill="1" applyBorder="1" applyAlignment="1">
      <alignment horizontal="center" vertical="center"/>
    </xf>
    <xf numFmtId="164" fontId="19" fillId="0" borderId="2" xfId="0" applyNumberFormat="1" applyFont="1" applyFill="1" applyBorder="1" applyAlignment="1">
      <alignment horizontal="center" vertical="center"/>
    </xf>
    <xf numFmtId="164" fontId="19" fillId="0" borderId="0" xfId="0" applyNumberFormat="1" applyFont="1" applyAlignment="1">
      <alignment horizontal="center" vertical="center"/>
    </xf>
    <xf numFmtId="0" fontId="19" fillId="0" borderId="0" xfId="0" applyFont="1" applyAlignment="1">
      <alignment horizontal="center" vertical="center"/>
    </xf>
    <xf numFmtId="0" fontId="23" fillId="0" borderId="0" xfId="2" applyFont="1" applyAlignment="1">
      <alignment vertical="center"/>
    </xf>
    <xf numFmtId="0" fontId="13" fillId="4" borderId="4" xfId="2" applyFont="1" applyFill="1" applyBorder="1" applyAlignment="1">
      <alignment horizontal="center" vertical="center" wrapText="1"/>
    </xf>
    <xf numFmtId="0" fontId="19" fillId="0" borderId="0" xfId="2" applyFont="1"/>
    <xf numFmtId="0" fontId="19" fillId="0" borderId="0" xfId="2" applyFont="1" applyAlignment="1">
      <alignment horizontal="center"/>
    </xf>
    <xf numFmtId="0" fontId="19" fillId="0" borderId="0" xfId="2" applyFont="1" applyAlignment="1">
      <alignment horizontal="left"/>
    </xf>
    <xf numFmtId="0" fontId="24" fillId="0" borderId="0" xfId="2" applyFont="1" applyAlignment="1">
      <alignment vertical="center"/>
    </xf>
    <xf numFmtId="9" fontId="19" fillId="6" borderId="2" xfId="3" applyFont="1" applyFill="1" applyBorder="1" applyAlignment="1">
      <alignment horizontal="center" vertical="center"/>
    </xf>
    <xf numFmtId="9" fontId="19" fillId="0" borderId="2" xfId="3" applyFont="1" applyFill="1" applyBorder="1" applyAlignment="1">
      <alignment horizontal="center" vertical="center"/>
    </xf>
    <xf numFmtId="44" fontId="19" fillId="0" borderId="2" xfId="14" applyFont="1" applyBorder="1" applyAlignment="1">
      <alignment horizontal="center" vertical="center"/>
    </xf>
    <xf numFmtId="44" fontId="19" fillId="0" borderId="2" xfId="14" applyFont="1" applyBorder="1" applyAlignment="1">
      <alignment horizontal="left" vertical="center"/>
    </xf>
    <xf numFmtId="164" fontId="25" fillId="2" borderId="0" xfId="0" applyNumberFormat="1" applyFont="1" applyFill="1" applyAlignment="1">
      <alignment horizontal="center" vertical="center"/>
    </xf>
    <xf numFmtId="0" fontId="29" fillId="0" borderId="0" xfId="0" applyFont="1" applyAlignment="1">
      <alignment horizontal="left" vertical="center"/>
    </xf>
    <xf numFmtId="164" fontId="21" fillId="8" borderId="2" xfId="0" applyNumberFormat="1" applyFont="1" applyFill="1" applyBorder="1" applyAlignment="1">
      <alignment horizontal="center" vertical="center"/>
    </xf>
    <xf numFmtId="0" fontId="21" fillId="0" borderId="0" xfId="0" applyFont="1" applyFill="1" applyBorder="1" applyAlignment="1">
      <alignment horizontal="right" vertical="center"/>
    </xf>
    <xf numFmtId="0" fontId="24" fillId="0" borderId="0" xfId="2" applyFont="1" applyBorder="1" applyAlignment="1">
      <alignment vertical="center"/>
    </xf>
    <xf numFmtId="0" fontId="30" fillId="0" borderId="0" xfId="12" applyFont="1" applyBorder="1" applyAlignment="1">
      <alignment vertical="center" wrapText="1"/>
    </xf>
    <xf numFmtId="0" fontId="19" fillId="0" borderId="0" xfId="2" applyFont="1" applyBorder="1" applyAlignment="1">
      <alignment horizontal="center"/>
    </xf>
    <xf numFmtId="0" fontId="19" fillId="0" borderId="0" xfId="2" applyFont="1" applyBorder="1" applyAlignment="1">
      <alignment horizontal="left"/>
    </xf>
    <xf numFmtId="9" fontId="19" fillId="6" borderId="5" xfId="3" applyFont="1" applyFill="1" applyBorder="1" applyAlignment="1">
      <alignment horizontal="center" vertical="center"/>
    </xf>
    <xf numFmtId="164" fontId="19" fillId="6" borderId="5" xfId="0" applyNumberFormat="1" applyFont="1" applyFill="1" applyBorder="1" applyAlignment="1">
      <alignment horizontal="center" vertical="center"/>
    </xf>
    <xf numFmtId="0" fontId="22" fillId="0" borderId="3" xfId="0" applyFont="1" applyBorder="1" applyAlignment="1">
      <alignment horizontal="center" vertical="center"/>
    </xf>
    <xf numFmtId="0" fontId="13" fillId="0" borderId="17" xfId="12" applyFont="1" applyBorder="1" applyAlignment="1">
      <alignment vertical="center" wrapText="1"/>
    </xf>
    <xf numFmtId="0" fontId="13" fillId="0" borderId="18" xfId="12" applyFont="1" applyBorder="1" applyAlignment="1">
      <alignment vertical="center" wrapText="1"/>
    </xf>
    <xf numFmtId="0" fontId="13" fillId="0" borderId="2" xfId="12" applyFont="1" applyBorder="1" applyAlignment="1">
      <alignment vertical="center" wrapText="1"/>
    </xf>
    <xf numFmtId="0" fontId="13" fillId="0" borderId="20" xfId="12" applyFont="1" applyBorder="1" applyAlignment="1">
      <alignment vertical="center" wrapText="1"/>
    </xf>
    <xf numFmtId="0" fontId="13" fillId="0" borderId="22" xfId="12" applyFont="1" applyBorder="1" applyAlignment="1">
      <alignment vertical="center" wrapText="1"/>
    </xf>
    <xf numFmtId="0" fontId="13" fillId="0" borderId="23" xfId="12" applyFont="1" applyBorder="1" applyAlignment="1">
      <alignment vertical="center" wrapText="1"/>
    </xf>
    <xf numFmtId="0" fontId="13" fillId="0" borderId="6" xfId="12" applyFont="1" applyBorder="1" applyAlignment="1">
      <alignment vertical="center" wrapText="1"/>
    </xf>
    <xf numFmtId="0" fontId="13" fillId="0" borderId="8" xfId="12" applyFont="1" applyBorder="1" applyAlignment="1">
      <alignment vertical="center" wrapText="1"/>
    </xf>
    <xf numFmtId="0" fontId="31" fillId="9" borderId="8" xfId="12" applyFont="1" applyFill="1" applyBorder="1" applyAlignment="1">
      <alignment horizontal="center" vertical="center" wrapText="1"/>
    </xf>
    <xf numFmtId="0" fontId="31" fillId="9" borderId="24" xfId="12" applyFont="1" applyFill="1" applyBorder="1" applyAlignment="1">
      <alignment vertical="center" wrapText="1"/>
    </xf>
    <xf numFmtId="0" fontId="31" fillId="9" borderId="2" xfId="12" applyFont="1" applyFill="1" applyBorder="1" applyAlignment="1">
      <alignment horizontal="center" vertical="top" wrapText="1"/>
    </xf>
    <xf numFmtId="0" fontId="31" fillId="9" borderId="2" xfId="11" applyFont="1" applyFill="1" applyBorder="1" applyAlignment="1">
      <alignment horizontal="center" vertical="top" wrapText="1"/>
    </xf>
    <xf numFmtId="0" fontId="20" fillId="2" borderId="0" xfId="0" applyFont="1" applyFill="1" applyAlignment="1">
      <alignment horizontal="center" vertical="center" wrapText="1"/>
    </xf>
    <xf numFmtId="0" fontId="9" fillId="0" borderId="8" xfId="0" applyFont="1" applyBorder="1" applyAlignment="1">
      <alignment horizontal="left" vertical="center"/>
    </xf>
    <xf numFmtId="0" fontId="9" fillId="0" borderId="2" xfId="0" applyFont="1" applyBorder="1" applyAlignment="1">
      <alignment horizontal="center" vertical="center" wrapText="1"/>
    </xf>
    <xf numFmtId="0" fontId="3" fillId="0" borderId="1" xfId="0" applyFont="1" applyBorder="1" applyAlignment="1">
      <alignment horizontal="center" vertical="center" wrapText="1"/>
    </xf>
    <xf numFmtId="0" fontId="6" fillId="0" borderId="2" xfId="1" applyFont="1" applyBorder="1" applyAlignment="1">
      <alignment horizontal="center" vertical="center" wrapText="1"/>
    </xf>
    <xf numFmtId="0" fontId="7" fillId="0" borderId="2" xfId="1" applyFont="1" applyBorder="1" applyAlignment="1">
      <alignment horizontal="center" vertical="center" wrapText="1"/>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2" xfId="0" applyFont="1" applyBorder="1" applyAlignment="1">
      <alignment horizontal="left" vertical="center"/>
    </xf>
    <xf numFmtId="0" fontId="26" fillId="0" borderId="9" xfId="1" applyFont="1" applyBorder="1" applyAlignment="1">
      <alignment horizontal="center" vertical="center" wrapText="1"/>
    </xf>
    <xf numFmtId="0" fontId="26" fillId="0" borderId="10" xfId="1" applyFont="1" applyBorder="1" applyAlignment="1">
      <alignment horizontal="center" vertical="center" wrapText="1"/>
    </xf>
    <xf numFmtId="0" fontId="26" fillId="0" borderId="11" xfId="1" applyFont="1" applyBorder="1" applyAlignment="1">
      <alignment horizontal="center" vertical="center" wrapText="1"/>
    </xf>
    <xf numFmtId="0" fontId="21" fillId="5" borderId="2" xfId="0" applyFont="1" applyFill="1" applyBorder="1" applyAlignment="1">
      <alignment horizontal="center" vertical="center"/>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164" fontId="20" fillId="10" borderId="4" xfId="0" applyNumberFormat="1" applyFont="1" applyFill="1" applyBorder="1" applyAlignment="1">
      <alignment horizontal="center" vertical="center" wrapText="1"/>
    </xf>
    <xf numFmtId="164" fontId="20" fillId="10" borderId="5" xfId="0" applyNumberFormat="1" applyFont="1" applyFill="1" applyBorder="1" applyAlignment="1">
      <alignment horizontal="center" vertical="center" wrapText="1"/>
    </xf>
    <xf numFmtId="0" fontId="26" fillId="0" borderId="0" xfId="1" applyFont="1" applyBorder="1" applyAlignment="1">
      <alignment horizontal="center" vertical="center" wrapText="1"/>
    </xf>
    <xf numFmtId="0" fontId="26" fillId="0" borderId="25" xfId="1" applyFont="1" applyBorder="1" applyAlignment="1">
      <alignment horizontal="center" vertical="center" wrapText="1"/>
    </xf>
    <xf numFmtId="0" fontId="19" fillId="0" borderId="16" xfId="0" applyFont="1" applyBorder="1" applyAlignment="1">
      <alignment horizontal="center" vertical="center"/>
    </xf>
    <xf numFmtId="0" fontId="19" fillId="0" borderId="19" xfId="0" applyFont="1" applyBorder="1" applyAlignment="1">
      <alignment horizontal="center" vertical="center"/>
    </xf>
    <xf numFmtId="0" fontId="19" fillId="0" borderId="21" xfId="0" applyFont="1" applyBorder="1" applyAlignment="1">
      <alignment horizontal="center" vertical="center"/>
    </xf>
    <xf numFmtId="0" fontId="24" fillId="0" borderId="13" xfId="2" applyFont="1" applyBorder="1" applyAlignment="1">
      <alignment horizontal="center" vertical="center"/>
    </xf>
    <xf numFmtId="0" fontId="24" fillId="0" borderId="14" xfId="2" applyFont="1" applyBorder="1" applyAlignment="1">
      <alignment horizontal="center" vertical="center"/>
    </xf>
    <xf numFmtId="0" fontId="24" fillId="0" borderId="15" xfId="2" applyFont="1" applyBorder="1" applyAlignment="1">
      <alignment horizontal="center" vertical="center"/>
    </xf>
    <xf numFmtId="0" fontId="20" fillId="3" borderId="2" xfId="2" applyFont="1" applyFill="1" applyBorder="1" applyAlignment="1">
      <alignment horizontal="center" vertical="center"/>
    </xf>
    <xf numFmtId="0" fontId="21" fillId="6" borderId="0" xfId="2" applyFont="1" applyFill="1" applyBorder="1" applyAlignment="1">
      <alignment horizontal="center" vertical="center" wrapText="1"/>
    </xf>
    <xf numFmtId="0" fontId="21" fillId="6" borderId="12" xfId="2" applyFont="1" applyFill="1" applyBorder="1" applyAlignment="1">
      <alignment horizontal="center" vertical="center" wrapText="1"/>
    </xf>
    <xf numFmtId="0" fontId="14" fillId="0" borderId="9" xfId="1" applyFont="1" applyBorder="1" applyAlignment="1">
      <alignment horizontal="center" vertical="center" wrapText="1"/>
    </xf>
    <xf numFmtId="0" fontId="14" fillId="0" borderId="10" xfId="1" applyFont="1" applyBorder="1" applyAlignment="1">
      <alignment horizontal="center" vertical="center" wrapText="1"/>
    </xf>
    <xf numFmtId="0" fontId="14" fillId="0" borderId="11" xfId="1" applyFont="1" applyBorder="1" applyAlignment="1">
      <alignment horizontal="center" vertical="center" wrapText="1"/>
    </xf>
    <xf numFmtId="0" fontId="21" fillId="5" borderId="3" xfId="0" applyFont="1" applyFill="1" applyBorder="1" applyAlignment="1">
      <alignment horizontal="center" vertical="center"/>
    </xf>
    <xf numFmtId="0" fontId="21" fillId="5" borderId="4" xfId="0" applyFont="1" applyFill="1" applyBorder="1" applyAlignment="1">
      <alignment horizontal="center" vertical="center"/>
    </xf>
    <xf numFmtId="0" fontId="21" fillId="5" borderId="5" xfId="0" applyFont="1" applyFill="1" applyBorder="1" applyAlignment="1">
      <alignment horizontal="center" vertical="center"/>
    </xf>
    <xf numFmtId="0" fontId="21" fillId="5" borderId="24" xfId="0" applyFont="1" applyFill="1" applyBorder="1" applyAlignment="1">
      <alignment horizontal="center" vertical="center"/>
    </xf>
    <xf numFmtId="0" fontId="21" fillId="5" borderId="26" xfId="0" applyFont="1" applyFill="1" applyBorder="1" applyAlignment="1">
      <alignment horizontal="center" vertical="center"/>
    </xf>
  </cellXfs>
  <cellStyles count="15">
    <cellStyle name="Lien hypertexte 2" xfId="5" xr:uid="{9C2B275C-F153-43FA-A41E-8A3B29EF4B3A}"/>
    <cellStyle name="Monétaire" xfId="14" builtinId="4"/>
    <cellStyle name="Monétaire 2" xfId="6" xr:uid="{1E081B97-39AD-4550-9058-3C6AC33D2CBE}"/>
    <cellStyle name="Normal" xfId="0" builtinId="0"/>
    <cellStyle name="Normal 2" xfId="2" xr:uid="{FC6B57A7-1CE2-428D-8419-54C835F15628}"/>
    <cellStyle name="Normal 2 2" xfId="8" xr:uid="{2C27557B-F76D-446A-941D-43677B3F0AC2}"/>
    <cellStyle name="Normal 2 3" xfId="9" xr:uid="{93583C5C-8109-49DD-8448-C4210A688754}"/>
    <cellStyle name="Normal 2 4" xfId="7" xr:uid="{002B3F1F-3966-42EC-8E8B-5161E9B2FF3D}"/>
    <cellStyle name="Normal 3" xfId="10" xr:uid="{4B759977-BB53-4391-B505-6E778D05112B}"/>
    <cellStyle name="Normal 4" xfId="11" xr:uid="{419D6C6F-DB7C-4DDE-93C1-9ECB9CD20ACA}"/>
    <cellStyle name="Normal 4 2" xfId="12" xr:uid="{93421171-730C-47DD-8FDA-420A38576CE2}"/>
    <cellStyle name="Normal 5" xfId="4" xr:uid="{4C46533B-FB6F-4DA4-BAEB-1287492ABC75}"/>
    <cellStyle name="Normal_Annexes finan_AE_MCO SOLARIS" xfId="1" xr:uid="{D496E112-F17B-427B-9435-D8ADFA34F7E1}"/>
    <cellStyle name="Pourcentage" xfId="3" builtinId="5"/>
    <cellStyle name="Satisfaisant 2" xfId="13" xr:uid="{212C172B-906A-4DDE-AD9A-EAB0C263278F}"/>
  </cellStyles>
  <dxfs count="5">
    <dxf>
      <font>
        <color rgb="FF9C0006"/>
      </font>
      <fill>
        <patternFill>
          <bgColor rgb="FFFFC7CE"/>
        </patternFill>
      </fill>
    </dxf>
    <dxf>
      <font>
        <color rgb="FF9C0006"/>
      </font>
      <fill>
        <patternFill>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bgColor rgb="FFFFC7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17780</xdr:colOff>
      <xdr:row>1</xdr:row>
      <xdr:rowOff>20321</xdr:rowOff>
    </xdr:from>
    <xdr:to>
      <xdr:col>2</xdr:col>
      <xdr:colOff>358140</xdr:colOff>
      <xdr:row>1</xdr:row>
      <xdr:rowOff>971550</xdr:rowOff>
    </xdr:to>
    <xdr:pic>
      <xdr:nvPicPr>
        <xdr:cNvPr id="2" name="Image 1">
          <a:extLst>
            <a:ext uri="{FF2B5EF4-FFF2-40B4-BE49-F238E27FC236}">
              <a16:creationId xmlns:a16="http://schemas.microsoft.com/office/drawing/2014/main" id="{D8D42AE8-C65F-482B-93F1-209D862D91A1}"/>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875" t="8759" b="6569"/>
        <a:stretch/>
      </xdr:blipFill>
      <xdr:spPr>
        <a:xfrm>
          <a:off x="563880" y="198121"/>
          <a:ext cx="1140460" cy="95122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8F162-800D-431C-A5B7-1544355DDEBD}">
  <dimension ref="B2:K33"/>
  <sheetViews>
    <sheetView topLeftCell="A6" workbookViewId="0">
      <selection activeCell="B3" sqref="B3:K3"/>
    </sheetView>
  </sheetViews>
  <sheetFormatPr baseColWidth="10" defaultColWidth="11.453125" defaultRowHeight="14"/>
  <cols>
    <col min="1" max="1" width="7.81640625" style="1" customWidth="1"/>
    <col min="2" max="16384" width="11.453125" style="1"/>
  </cols>
  <sheetData>
    <row r="2" spans="2:11" ht="82" customHeight="1">
      <c r="B2" s="52" t="s">
        <v>145</v>
      </c>
      <c r="C2" s="52"/>
      <c r="D2" s="52"/>
      <c r="E2" s="52"/>
      <c r="F2" s="52"/>
      <c r="G2" s="52"/>
      <c r="H2" s="52"/>
      <c r="I2" s="52"/>
      <c r="J2" s="52"/>
      <c r="K2" s="52"/>
    </row>
    <row r="3" spans="2:11" ht="63" customHeight="1">
      <c r="B3" s="53" t="s">
        <v>144</v>
      </c>
      <c r="C3" s="54"/>
      <c r="D3" s="54"/>
      <c r="E3" s="54"/>
      <c r="F3" s="54"/>
      <c r="G3" s="54"/>
      <c r="H3" s="54"/>
      <c r="I3" s="54"/>
      <c r="J3" s="54"/>
      <c r="K3" s="54"/>
    </row>
    <row r="4" spans="2:11" ht="16">
      <c r="B4" s="55" t="s">
        <v>53</v>
      </c>
      <c r="C4" s="56"/>
      <c r="D4" s="56"/>
      <c r="E4" s="56"/>
      <c r="F4" s="56"/>
      <c r="G4" s="56"/>
      <c r="H4" s="56"/>
      <c r="I4" s="56"/>
      <c r="J4" s="56"/>
      <c r="K4" s="57"/>
    </row>
    <row r="5" spans="2:11" ht="16">
      <c r="B5" s="2" t="s">
        <v>54</v>
      </c>
      <c r="C5" s="58" t="s">
        <v>55</v>
      </c>
      <c r="D5" s="58"/>
      <c r="E5" s="58"/>
      <c r="F5" s="58"/>
      <c r="G5" s="58"/>
      <c r="H5" s="58"/>
      <c r="I5" s="58"/>
      <c r="J5" s="58"/>
      <c r="K5" s="58"/>
    </row>
    <row r="6" spans="2:11" ht="16">
      <c r="B6" s="2" t="s">
        <v>56</v>
      </c>
      <c r="C6" s="58" t="s">
        <v>146</v>
      </c>
      <c r="D6" s="58"/>
      <c r="E6" s="58"/>
      <c r="F6" s="58"/>
      <c r="G6" s="58"/>
      <c r="H6" s="58"/>
      <c r="I6" s="58"/>
      <c r="J6" s="58"/>
      <c r="K6" s="58"/>
    </row>
    <row r="7" spans="2:11" ht="16">
      <c r="B7" s="2" t="s">
        <v>57</v>
      </c>
      <c r="C7" s="58" t="s">
        <v>147</v>
      </c>
      <c r="D7" s="58"/>
      <c r="E7" s="58"/>
      <c r="F7" s="58"/>
      <c r="G7" s="58"/>
      <c r="H7" s="58"/>
      <c r="I7" s="58"/>
      <c r="J7" s="58"/>
      <c r="K7" s="58"/>
    </row>
    <row r="8" spans="2:11" ht="16">
      <c r="B8" s="3" t="s">
        <v>58</v>
      </c>
      <c r="C8" s="50" t="s">
        <v>148</v>
      </c>
      <c r="D8" s="50"/>
      <c r="E8" s="50"/>
      <c r="F8" s="50"/>
      <c r="G8" s="50"/>
      <c r="H8" s="50"/>
      <c r="I8" s="50"/>
      <c r="J8" s="50"/>
      <c r="K8" s="50"/>
    </row>
    <row r="9" spans="2:11">
      <c r="B9" s="51" t="s">
        <v>59</v>
      </c>
      <c r="C9" s="51"/>
      <c r="D9" s="51"/>
      <c r="E9" s="51"/>
      <c r="F9" s="51"/>
      <c r="G9" s="51"/>
      <c r="H9" s="51"/>
      <c r="I9" s="51"/>
      <c r="J9" s="51"/>
      <c r="K9" s="51"/>
    </row>
    <row r="10" spans="2:11">
      <c r="B10" s="51"/>
      <c r="C10" s="51"/>
      <c r="D10" s="51"/>
      <c r="E10" s="51"/>
      <c r="F10" s="51"/>
      <c r="G10" s="51"/>
      <c r="H10" s="51"/>
      <c r="I10" s="51"/>
      <c r="J10" s="51"/>
      <c r="K10" s="51"/>
    </row>
    <row r="11" spans="2:11">
      <c r="B11" s="51"/>
      <c r="C11" s="51"/>
      <c r="D11" s="51"/>
      <c r="E11" s="51"/>
      <c r="F11" s="51"/>
      <c r="G11" s="51"/>
      <c r="H11" s="51"/>
      <c r="I11" s="51"/>
      <c r="J11" s="51"/>
      <c r="K11" s="51"/>
    </row>
    <row r="12" spans="2:11">
      <c r="B12" s="51"/>
      <c r="C12" s="51"/>
      <c r="D12" s="51"/>
      <c r="E12" s="51"/>
      <c r="F12" s="51"/>
      <c r="G12" s="51"/>
      <c r="H12" s="51"/>
      <c r="I12" s="51"/>
      <c r="J12" s="51"/>
      <c r="K12" s="51"/>
    </row>
    <row r="13" spans="2:11">
      <c r="B13" s="51"/>
      <c r="C13" s="51"/>
      <c r="D13" s="51"/>
      <c r="E13" s="51"/>
      <c r="F13" s="51"/>
      <c r="G13" s="51"/>
      <c r="H13" s="51"/>
      <c r="I13" s="51"/>
      <c r="J13" s="51"/>
      <c r="K13" s="51"/>
    </row>
    <row r="14" spans="2:11">
      <c r="B14" s="51"/>
      <c r="C14" s="51"/>
      <c r="D14" s="51"/>
      <c r="E14" s="51"/>
      <c r="F14" s="51"/>
      <c r="G14" s="51"/>
      <c r="H14" s="51"/>
      <c r="I14" s="51"/>
      <c r="J14" s="51"/>
      <c r="K14" s="51"/>
    </row>
    <row r="15" spans="2:11">
      <c r="B15" s="51"/>
      <c r="C15" s="51"/>
      <c r="D15" s="51"/>
      <c r="E15" s="51"/>
      <c r="F15" s="51"/>
      <c r="G15" s="51"/>
      <c r="H15" s="51"/>
      <c r="I15" s="51"/>
      <c r="J15" s="51"/>
      <c r="K15" s="51"/>
    </row>
    <row r="16" spans="2:11">
      <c r="B16" s="51"/>
      <c r="C16" s="51"/>
      <c r="D16" s="51"/>
      <c r="E16" s="51"/>
      <c r="F16" s="51"/>
      <c r="G16" s="51"/>
      <c r="H16" s="51"/>
      <c r="I16" s="51"/>
      <c r="J16" s="51"/>
      <c r="K16" s="51"/>
    </row>
    <row r="17" spans="2:11">
      <c r="B17" s="51"/>
      <c r="C17" s="51"/>
      <c r="D17" s="51"/>
      <c r="E17" s="51"/>
      <c r="F17" s="51"/>
      <c r="G17" s="51"/>
      <c r="H17" s="51"/>
      <c r="I17" s="51"/>
      <c r="J17" s="51"/>
      <c r="K17" s="51"/>
    </row>
    <row r="18" spans="2:11">
      <c r="B18" s="51"/>
      <c r="C18" s="51"/>
      <c r="D18" s="51"/>
      <c r="E18" s="51"/>
      <c r="F18" s="51"/>
      <c r="G18" s="51"/>
      <c r="H18" s="51"/>
      <c r="I18" s="51"/>
      <c r="J18" s="51"/>
      <c r="K18" s="51"/>
    </row>
    <row r="19" spans="2:11">
      <c r="B19" s="51"/>
      <c r="C19" s="51"/>
      <c r="D19" s="51"/>
      <c r="E19" s="51"/>
      <c r="F19" s="51"/>
      <c r="G19" s="51"/>
      <c r="H19" s="51"/>
      <c r="I19" s="51"/>
      <c r="J19" s="51"/>
      <c r="K19" s="51"/>
    </row>
    <row r="20" spans="2:11">
      <c r="B20" s="51"/>
      <c r="C20" s="51"/>
      <c r="D20" s="51"/>
      <c r="E20" s="51"/>
      <c r="F20" s="51"/>
      <c r="G20" s="51"/>
      <c r="H20" s="51"/>
      <c r="I20" s="51"/>
      <c r="J20" s="51"/>
      <c r="K20" s="51"/>
    </row>
    <row r="21" spans="2:11">
      <c r="B21" s="51"/>
      <c r="C21" s="51"/>
      <c r="D21" s="51"/>
      <c r="E21" s="51"/>
      <c r="F21" s="51"/>
      <c r="G21" s="51"/>
      <c r="H21" s="51"/>
      <c r="I21" s="51"/>
      <c r="J21" s="51"/>
      <c r="K21" s="51"/>
    </row>
    <row r="22" spans="2:11">
      <c r="B22" s="51"/>
      <c r="C22" s="51"/>
      <c r="D22" s="51"/>
      <c r="E22" s="51"/>
      <c r="F22" s="51"/>
      <c r="G22" s="51"/>
      <c r="H22" s="51"/>
      <c r="I22" s="51"/>
      <c r="J22" s="51"/>
      <c r="K22" s="51"/>
    </row>
    <row r="23" spans="2:11">
      <c r="B23" s="51"/>
      <c r="C23" s="51"/>
      <c r="D23" s="51"/>
      <c r="E23" s="51"/>
      <c r="F23" s="51"/>
      <c r="G23" s="51"/>
      <c r="H23" s="51"/>
      <c r="I23" s="51"/>
      <c r="J23" s="51"/>
      <c r="K23" s="51"/>
    </row>
    <row r="24" spans="2:11">
      <c r="B24" s="51"/>
      <c r="C24" s="51"/>
      <c r="D24" s="51"/>
      <c r="E24" s="51"/>
      <c r="F24" s="51"/>
      <c r="G24" s="51"/>
      <c r="H24" s="51"/>
      <c r="I24" s="51"/>
      <c r="J24" s="51"/>
      <c r="K24" s="51"/>
    </row>
    <row r="25" spans="2:11">
      <c r="B25" s="51"/>
      <c r="C25" s="51"/>
      <c r="D25" s="51"/>
      <c r="E25" s="51"/>
      <c r="F25" s="51"/>
      <c r="G25" s="51"/>
      <c r="H25" s="51"/>
      <c r="I25" s="51"/>
      <c r="J25" s="51"/>
      <c r="K25" s="51"/>
    </row>
    <row r="26" spans="2:11">
      <c r="B26" s="51"/>
      <c r="C26" s="51"/>
      <c r="D26" s="51"/>
      <c r="E26" s="51"/>
      <c r="F26" s="51"/>
      <c r="G26" s="51"/>
      <c r="H26" s="51"/>
      <c r="I26" s="51"/>
      <c r="J26" s="51"/>
      <c r="K26" s="51"/>
    </row>
    <row r="27" spans="2:11">
      <c r="B27" s="51"/>
      <c r="C27" s="51"/>
      <c r="D27" s="51"/>
      <c r="E27" s="51"/>
      <c r="F27" s="51"/>
      <c r="G27" s="51"/>
      <c r="H27" s="51"/>
      <c r="I27" s="51"/>
      <c r="J27" s="51"/>
      <c r="K27" s="51"/>
    </row>
    <row r="28" spans="2:11">
      <c r="B28" s="51"/>
      <c r="C28" s="51"/>
      <c r="D28" s="51"/>
      <c r="E28" s="51"/>
      <c r="F28" s="51"/>
      <c r="G28" s="51"/>
      <c r="H28" s="51"/>
      <c r="I28" s="51"/>
      <c r="J28" s="51"/>
      <c r="K28" s="51"/>
    </row>
    <row r="29" spans="2:11">
      <c r="B29" s="51"/>
      <c r="C29" s="51"/>
      <c r="D29" s="51"/>
      <c r="E29" s="51"/>
      <c r="F29" s="51"/>
      <c r="G29" s="51"/>
      <c r="H29" s="51"/>
      <c r="I29" s="51"/>
      <c r="J29" s="51"/>
      <c r="K29" s="51"/>
    </row>
    <row r="30" spans="2:11">
      <c r="B30" s="51"/>
      <c r="C30" s="51"/>
      <c r="D30" s="51"/>
      <c r="E30" s="51"/>
      <c r="F30" s="51"/>
      <c r="G30" s="51"/>
      <c r="H30" s="51"/>
      <c r="I30" s="51"/>
      <c r="J30" s="51"/>
      <c r="K30" s="51"/>
    </row>
    <row r="31" spans="2:11">
      <c r="B31" s="51"/>
      <c r="C31" s="51"/>
      <c r="D31" s="51"/>
      <c r="E31" s="51"/>
      <c r="F31" s="51"/>
      <c r="G31" s="51"/>
      <c r="H31" s="51"/>
      <c r="I31" s="51"/>
      <c r="J31" s="51"/>
      <c r="K31" s="51"/>
    </row>
    <row r="32" spans="2:11">
      <c r="B32" s="51"/>
      <c r="C32" s="51"/>
      <c r="D32" s="51"/>
      <c r="E32" s="51"/>
      <c r="F32" s="51"/>
      <c r="G32" s="51"/>
      <c r="H32" s="51"/>
      <c r="I32" s="51"/>
      <c r="J32" s="51"/>
      <c r="K32" s="51"/>
    </row>
    <row r="33" spans="2:11" ht="16">
      <c r="B33" s="4"/>
      <c r="C33" s="4"/>
      <c r="D33" s="4"/>
      <c r="E33" s="4"/>
      <c r="F33" s="4"/>
      <c r="G33" s="4"/>
      <c r="H33" s="4"/>
      <c r="I33" s="4"/>
      <c r="J33" s="4"/>
      <c r="K33" s="4"/>
    </row>
  </sheetData>
  <mergeCells count="8">
    <mergeCell ref="C8:K8"/>
    <mergeCell ref="B9:K32"/>
    <mergeCell ref="B2:K2"/>
    <mergeCell ref="B3:K3"/>
    <mergeCell ref="B4:K4"/>
    <mergeCell ref="C5:K5"/>
    <mergeCell ref="C6:K6"/>
    <mergeCell ref="C7:K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54ED4-7DDD-4FC0-BEEC-F7B423E550FE}">
  <dimension ref="A1:F72"/>
  <sheetViews>
    <sheetView topLeftCell="A40" zoomScale="70" zoomScaleNormal="70" workbookViewId="0">
      <selection activeCell="A70" sqref="A70"/>
    </sheetView>
  </sheetViews>
  <sheetFormatPr baseColWidth="10" defaultColWidth="11.54296875" defaultRowHeight="17.5"/>
  <cols>
    <col min="1" max="1" width="11.54296875" style="15"/>
    <col min="2" max="2" width="20.1796875" style="15" customWidth="1"/>
    <col min="3" max="3" width="146.81640625" style="5" bestFit="1" customWidth="1"/>
    <col min="4" max="4" width="17.54296875" style="15" customWidth="1"/>
    <col min="5" max="6" width="18.81640625" style="14" customWidth="1"/>
    <col min="7" max="16384" width="11.54296875" style="5"/>
  </cols>
  <sheetData>
    <row r="1" spans="1:6" ht="18" thickBot="1"/>
    <row r="2" spans="1:6" ht="99.65" customHeight="1" thickBot="1">
      <c r="B2" s="59" t="s">
        <v>142</v>
      </c>
      <c r="C2" s="60"/>
      <c r="D2" s="60"/>
      <c r="E2" s="60"/>
      <c r="F2" s="61"/>
    </row>
    <row r="5" spans="1:6" s="15" customFormat="1" ht="46.5" customHeight="1">
      <c r="A5" s="49" t="s">
        <v>176</v>
      </c>
      <c r="B5" s="6" t="s">
        <v>0</v>
      </c>
      <c r="C5" s="6" t="s">
        <v>173</v>
      </c>
      <c r="D5" s="6" t="s">
        <v>1</v>
      </c>
      <c r="E5" s="8" t="s">
        <v>68</v>
      </c>
      <c r="F5" s="8" t="s">
        <v>69</v>
      </c>
    </row>
    <row r="6" spans="1:6" ht="24" customHeight="1">
      <c r="B6" s="62" t="s">
        <v>61</v>
      </c>
      <c r="C6" s="62"/>
      <c r="D6" s="62"/>
      <c r="E6" s="62"/>
      <c r="F6" s="9"/>
    </row>
    <row r="7" spans="1:6" ht="23.15" customHeight="1">
      <c r="A7" s="15" t="s">
        <v>113</v>
      </c>
      <c r="B7" s="10" t="s">
        <v>22</v>
      </c>
      <c r="C7" s="11" t="s">
        <v>13</v>
      </c>
      <c r="D7" s="10" t="s">
        <v>4</v>
      </c>
      <c r="E7" s="12"/>
      <c r="F7" s="13">
        <f>ROUND(E7*1.2,2)</f>
        <v>0</v>
      </c>
    </row>
    <row r="8" spans="1:6" ht="24" customHeight="1">
      <c r="B8" s="62" t="s">
        <v>62</v>
      </c>
      <c r="C8" s="62"/>
      <c r="D8" s="62"/>
      <c r="E8" s="62"/>
      <c r="F8" s="62"/>
    </row>
    <row r="9" spans="1:6" ht="23.15" customHeight="1">
      <c r="A9" s="15" t="s">
        <v>114</v>
      </c>
      <c r="B9" s="10" t="s">
        <v>23</v>
      </c>
      <c r="C9" s="11" t="s">
        <v>5</v>
      </c>
      <c r="D9" s="10" t="s">
        <v>4</v>
      </c>
      <c r="E9" s="12"/>
      <c r="F9" s="13">
        <f t="shared" ref="F9:F69" si="0">ROUND(E9*1.2,2)</f>
        <v>0</v>
      </c>
    </row>
    <row r="10" spans="1:6" ht="23.15" customHeight="1">
      <c r="A10" s="15" t="s">
        <v>114</v>
      </c>
      <c r="B10" s="10" t="s">
        <v>24</v>
      </c>
      <c r="C10" s="11" t="s">
        <v>74</v>
      </c>
      <c r="D10" s="10" t="s">
        <v>4</v>
      </c>
      <c r="E10" s="12"/>
      <c r="F10" s="13">
        <f t="shared" si="0"/>
        <v>0</v>
      </c>
    </row>
    <row r="11" spans="1:6" ht="23.15" customHeight="1">
      <c r="A11" s="15" t="s">
        <v>114</v>
      </c>
      <c r="B11" s="10" t="s">
        <v>25</v>
      </c>
      <c r="C11" s="11" t="s">
        <v>72</v>
      </c>
      <c r="D11" s="10" t="s">
        <v>3</v>
      </c>
      <c r="E11" s="12"/>
      <c r="F11" s="13">
        <f t="shared" si="0"/>
        <v>0</v>
      </c>
    </row>
    <row r="12" spans="1:6" ht="23.15" customHeight="1">
      <c r="A12" s="15" t="s">
        <v>114</v>
      </c>
      <c r="B12" s="10" t="s">
        <v>26</v>
      </c>
      <c r="C12" s="11" t="s">
        <v>73</v>
      </c>
      <c r="D12" s="10" t="s">
        <v>3</v>
      </c>
      <c r="E12" s="12"/>
      <c r="F12" s="13">
        <f t="shared" si="0"/>
        <v>0</v>
      </c>
    </row>
    <row r="13" spans="1:6" ht="23.15" customHeight="1">
      <c r="A13" s="15" t="s">
        <v>114</v>
      </c>
      <c r="B13" s="10" t="s">
        <v>27</v>
      </c>
      <c r="C13" s="11" t="s">
        <v>152</v>
      </c>
      <c r="D13" s="10" t="s">
        <v>3</v>
      </c>
      <c r="E13" s="12"/>
      <c r="F13" s="13">
        <f t="shared" si="0"/>
        <v>0</v>
      </c>
    </row>
    <row r="14" spans="1:6" ht="23.15" customHeight="1">
      <c r="A14" s="15" t="s">
        <v>114</v>
      </c>
      <c r="B14" s="10" t="s">
        <v>28</v>
      </c>
      <c r="C14" s="11" t="s">
        <v>8</v>
      </c>
      <c r="D14" s="10" t="s">
        <v>4</v>
      </c>
      <c r="E14" s="12"/>
      <c r="F14" s="13">
        <f t="shared" si="0"/>
        <v>0</v>
      </c>
    </row>
    <row r="15" spans="1:6" ht="24" customHeight="1">
      <c r="B15" s="62" t="s">
        <v>175</v>
      </c>
      <c r="C15" s="62"/>
      <c r="D15" s="62"/>
      <c r="E15" s="62"/>
      <c r="F15" s="62"/>
    </row>
    <row r="16" spans="1:6" ht="23.15" customHeight="1">
      <c r="A16" s="15" t="s">
        <v>115</v>
      </c>
      <c r="B16" s="10" t="s">
        <v>29</v>
      </c>
      <c r="C16" s="11" t="s">
        <v>9</v>
      </c>
      <c r="D16" s="10" t="s">
        <v>4</v>
      </c>
      <c r="E16" s="12"/>
      <c r="F16" s="13">
        <f t="shared" si="0"/>
        <v>0</v>
      </c>
    </row>
    <row r="17" spans="1:6" ht="23.15" customHeight="1">
      <c r="A17" s="15" t="s">
        <v>116</v>
      </c>
      <c r="B17" s="10" t="s">
        <v>30</v>
      </c>
      <c r="C17" s="11" t="s">
        <v>10</v>
      </c>
      <c r="D17" s="10" t="s">
        <v>4</v>
      </c>
      <c r="E17" s="12"/>
      <c r="F17" s="13">
        <f t="shared" si="0"/>
        <v>0</v>
      </c>
    </row>
    <row r="18" spans="1:6" ht="23.15" customHeight="1">
      <c r="A18" s="15" t="s">
        <v>117</v>
      </c>
      <c r="B18" s="10" t="s">
        <v>31</v>
      </c>
      <c r="C18" s="11" t="s">
        <v>11</v>
      </c>
      <c r="D18" s="10" t="s">
        <v>4</v>
      </c>
      <c r="E18" s="12"/>
      <c r="F18" s="13">
        <f t="shared" si="0"/>
        <v>0</v>
      </c>
    </row>
    <row r="19" spans="1:6" ht="23.15" customHeight="1">
      <c r="A19" s="15" t="s">
        <v>118</v>
      </c>
      <c r="B19" s="10" t="s">
        <v>32</v>
      </c>
      <c r="C19" s="11" t="s">
        <v>12</v>
      </c>
      <c r="D19" s="10" t="s">
        <v>4</v>
      </c>
      <c r="E19" s="12"/>
      <c r="F19" s="13">
        <f t="shared" si="0"/>
        <v>0</v>
      </c>
    </row>
    <row r="20" spans="1:6" ht="23.15" customHeight="1">
      <c r="A20" s="15" t="s">
        <v>119</v>
      </c>
      <c r="B20" s="10" t="s">
        <v>33</v>
      </c>
      <c r="C20" s="11" t="s">
        <v>110</v>
      </c>
      <c r="D20" s="10" t="s">
        <v>4</v>
      </c>
      <c r="E20" s="12"/>
      <c r="F20" s="13">
        <f t="shared" si="0"/>
        <v>0</v>
      </c>
    </row>
    <row r="21" spans="1:6" ht="23.15" customHeight="1">
      <c r="A21" s="15" t="s">
        <v>119</v>
      </c>
      <c r="B21" s="10" t="s">
        <v>34</v>
      </c>
      <c r="C21" s="11" t="s">
        <v>111</v>
      </c>
      <c r="D21" s="10" t="s">
        <v>4</v>
      </c>
      <c r="E21" s="12"/>
      <c r="F21" s="13">
        <f t="shared" si="0"/>
        <v>0</v>
      </c>
    </row>
    <row r="22" spans="1:6" ht="23.15" customHeight="1">
      <c r="A22" s="15" t="s">
        <v>119</v>
      </c>
      <c r="B22" s="10" t="s">
        <v>35</v>
      </c>
      <c r="C22" s="11" t="s">
        <v>112</v>
      </c>
      <c r="D22" s="10" t="s">
        <v>4</v>
      </c>
      <c r="E22" s="12"/>
      <c r="F22" s="13">
        <f t="shared" si="0"/>
        <v>0</v>
      </c>
    </row>
    <row r="23" spans="1:6" ht="24" customHeight="1">
      <c r="B23" s="62" t="s">
        <v>63</v>
      </c>
      <c r="C23" s="62"/>
      <c r="D23" s="62"/>
      <c r="E23" s="62"/>
      <c r="F23" s="62"/>
    </row>
    <row r="24" spans="1:6" ht="23.15" customHeight="1">
      <c r="A24" s="15" t="s">
        <v>120</v>
      </c>
      <c r="B24" s="10" t="s">
        <v>36</v>
      </c>
      <c r="C24" s="11" t="s">
        <v>2</v>
      </c>
      <c r="D24" s="10" t="s">
        <v>4</v>
      </c>
      <c r="E24" s="12"/>
      <c r="F24" s="13">
        <f t="shared" si="0"/>
        <v>0</v>
      </c>
    </row>
    <row r="25" spans="1:6" ht="23.15" customHeight="1">
      <c r="A25" s="15" t="s">
        <v>121</v>
      </c>
      <c r="B25" s="10" t="s">
        <v>37</v>
      </c>
      <c r="C25" s="11" t="s">
        <v>75</v>
      </c>
      <c r="D25" s="10" t="s">
        <v>4</v>
      </c>
      <c r="E25" s="12"/>
      <c r="F25" s="13">
        <f t="shared" si="0"/>
        <v>0</v>
      </c>
    </row>
    <row r="26" spans="1:6" ht="23.15" customHeight="1">
      <c r="A26" s="15" t="s">
        <v>121</v>
      </c>
      <c r="B26" s="10" t="s">
        <v>38</v>
      </c>
      <c r="C26" s="11" t="s">
        <v>76</v>
      </c>
      <c r="D26" s="10" t="s">
        <v>4</v>
      </c>
      <c r="E26" s="12"/>
      <c r="F26" s="13">
        <f t="shared" si="0"/>
        <v>0</v>
      </c>
    </row>
    <row r="27" spans="1:6" ht="23.15" customHeight="1">
      <c r="A27" s="15" t="s">
        <v>121</v>
      </c>
      <c r="B27" s="10" t="s">
        <v>39</v>
      </c>
      <c r="C27" s="11" t="s">
        <v>77</v>
      </c>
      <c r="D27" s="10" t="s">
        <v>4</v>
      </c>
      <c r="E27" s="12"/>
      <c r="F27" s="13">
        <f t="shared" si="0"/>
        <v>0</v>
      </c>
    </row>
    <row r="28" spans="1:6" ht="23.15" customHeight="1">
      <c r="A28" s="15" t="s">
        <v>121</v>
      </c>
      <c r="B28" s="10" t="s">
        <v>40</v>
      </c>
      <c r="C28" s="11" t="s">
        <v>78</v>
      </c>
      <c r="D28" s="10" t="s">
        <v>4</v>
      </c>
      <c r="E28" s="12"/>
      <c r="F28" s="13">
        <f t="shared" si="0"/>
        <v>0</v>
      </c>
    </row>
    <row r="29" spans="1:6" ht="23.15" customHeight="1">
      <c r="A29" s="15" t="s">
        <v>122</v>
      </c>
      <c r="B29" s="10" t="s">
        <v>41</v>
      </c>
      <c r="C29" s="11" t="s">
        <v>79</v>
      </c>
      <c r="D29" s="10" t="s">
        <v>4</v>
      </c>
      <c r="E29" s="12"/>
      <c r="F29" s="13">
        <f t="shared" si="0"/>
        <v>0</v>
      </c>
    </row>
    <row r="30" spans="1:6" ht="23.15" customHeight="1">
      <c r="A30" s="15" t="s">
        <v>122</v>
      </c>
      <c r="B30" s="10" t="s">
        <v>42</v>
      </c>
      <c r="C30" s="11" t="s">
        <v>80</v>
      </c>
      <c r="D30" s="10" t="s">
        <v>4</v>
      </c>
      <c r="E30" s="12"/>
      <c r="F30" s="13">
        <f t="shared" si="0"/>
        <v>0</v>
      </c>
    </row>
    <row r="31" spans="1:6" ht="23.15" customHeight="1">
      <c r="A31" s="15" t="s">
        <v>122</v>
      </c>
      <c r="B31" s="10" t="s">
        <v>43</v>
      </c>
      <c r="C31" s="11" t="s">
        <v>81</v>
      </c>
      <c r="D31" s="10" t="s">
        <v>4</v>
      </c>
      <c r="E31" s="12"/>
      <c r="F31" s="13">
        <f t="shared" si="0"/>
        <v>0</v>
      </c>
    </row>
    <row r="32" spans="1:6" ht="23.15" customHeight="1">
      <c r="A32" s="15" t="s">
        <v>122</v>
      </c>
      <c r="B32" s="10" t="s">
        <v>44</v>
      </c>
      <c r="C32" s="11" t="s">
        <v>82</v>
      </c>
      <c r="D32" s="10" t="s">
        <v>4</v>
      </c>
      <c r="E32" s="12"/>
      <c r="F32" s="13">
        <f t="shared" si="0"/>
        <v>0</v>
      </c>
    </row>
    <row r="33" spans="1:6" ht="23.15" customHeight="1">
      <c r="A33" s="15" t="s">
        <v>124</v>
      </c>
      <c r="B33" s="10" t="s">
        <v>45</v>
      </c>
      <c r="C33" s="11" t="s">
        <v>87</v>
      </c>
      <c r="D33" s="10" t="s">
        <v>4</v>
      </c>
      <c r="E33" s="12"/>
      <c r="F33" s="13">
        <f>ROUND(E33*1.2,2)</f>
        <v>0</v>
      </c>
    </row>
    <row r="34" spans="1:6" ht="23.15" customHeight="1">
      <c r="A34" s="15" t="s">
        <v>124</v>
      </c>
      <c r="B34" s="10" t="s">
        <v>46</v>
      </c>
      <c r="C34" s="11" t="s">
        <v>83</v>
      </c>
      <c r="D34" s="10" t="s">
        <v>4</v>
      </c>
      <c r="E34" s="12"/>
      <c r="F34" s="13">
        <f t="shared" si="0"/>
        <v>0</v>
      </c>
    </row>
    <row r="35" spans="1:6" ht="23.15" customHeight="1">
      <c r="A35" s="15" t="s">
        <v>124</v>
      </c>
      <c r="B35" s="10" t="s">
        <v>47</v>
      </c>
      <c r="C35" s="11" t="s">
        <v>84</v>
      </c>
      <c r="D35" s="10" t="s">
        <v>4</v>
      </c>
      <c r="E35" s="12"/>
      <c r="F35" s="13">
        <f t="shared" si="0"/>
        <v>0</v>
      </c>
    </row>
    <row r="36" spans="1:6" ht="23.15" customHeight="1">
      <c r="A36" s="15" t="s">
        <v>124</v>
      </c>
      <c r="B36" s="10" t="s">
        <v>48</v>
      </c>
      <c r="C36" s="11" t="s">
        <v>85</v>
      </c>
      <c r="D36" s="10" t="s">
        <v>4</v>
      </c>
      <c r="E36" s="12"/>
      <c r="F36" s="13">
        <f t="shared" si="0"/>
        <v>0</v>
      </c>
    </row>
    <row r="37" spans="1:6" ht="23.15" customHeight="1">
      <c r="A37" s="15" t="s">
        <v>124</v>
      </c>
      <c r="B37" s="10" t="s">
        <v>49</v>
      </c>
      <c r="C37" s="11" t="s">
        <v>86</v>
      </c>
      <c r="D37" s="10" t="s">
        <v>4</v>
      </c>
      <c r="E37" s="12"/>
      <c r="F37" s="13">
        <f t="shared" si="0"/>
        <v>0</v>
      </c>
    </row>
    <row r="38" spans="1:6" ht="23.15" customHeight="1">
      <c r="A38" s="15" t="s">
        <v>123</v>
      </c>
      <c r="B38" s="10" t="s">
        <v>50</v>
      </c>
      <c r="C38" s="11" t="s">
        <v>6</v>
      </c>
      <c r="D38" s="10" t="s">
        <v>4</v>
      </c>
      <c r="E38" s="12"/>
      <c r="F38" s="13">
        <f t="shared" si="0"/>
        <v>0</v>
      </c>
    </row>
    <row r="39" spans="1:6" ht="23.15" customHeight="1">
      <c r="A39" s="15" t="s">
        <v>123</v>
      </c>
      <c r="B39" s="10" t="s">
        <v>51</v>
      </c>
      <c r="C39" s="11" t="s">
        <v>7</v>
      </c>
      <c r="D39" s="10" t="s">
        <v>4</v>
      </c>
      <c r="E39" s="12"/>
      <c r="F39" s="13">
        <f t="shared" si="0"/>
        <v>0</v>
      </c>
    </row>
    <row r="40" spans="1:6" ht="24" customHeight="1">
      <c r="B40" s="62" t="s">
        <v>64</v>
      </c>
      <c r="C40" s="62"/>
      <c r="D40" s="62"/>
      <c r="E40" s="62"/>
      <c r="F40" s="62"/>
    </row>
    <row r="41" spans="1:6" ht="23.15" customHeight="1">
      <c r="A41" s="15" t="s">
        <v>125</v>
      </c>
      <c r="B41" s="10" t="s">
        <v>18</v>
      </c>
      <c r="C41" s="11" t="s">
        <v>153</v>
      </c>
      <c r="D41" s="10" t="s">
        <v>4</v>
      </c>
      <c r="E41" s="12"/>
      <c r="F41" s="13">
        <f t="shared" si="0"/>
        <v>0</v>
      </c>
    </row>
    <row r="42" spans="1:6" ht="23.15" customHeight="1">
      <c r="A42" s="15" t="s">
        <v>125</v>
      </c>
      <c r="B42" s="10" t="s">
        <v>19</v>
      </c>
      <c r="C42" s="11" t="s">
        <v>154</v>
      </c>
      <c r="D42" s="10" t="s">
        <v>4</v>
      </c>
      <c r="E42" s="12"/>
      <c r="F42" s="13">
        <f t="shared" si="0"/>
        <v>0</v>
      </c>
    </row>
    <row r="43" spans="1:6" ht="23.15" customHeight="1">
      <c r="A43" s="15" t="s">
        <v>125</v>
      </c>
      <c r="B43" s="10" t="s">
        <v>20</v>
      </c>
      <c r="C43" s="11" t="s">
        <v>155</v>
      </c>
      <c r="D43" s="10" t="s">
        <v>4</v>
      </c>
      <c r="E43" s="12"/>
      <c r="F43" s="13">
        <f t="shared" si="0"/>
        <v>0</v>
      </c>
    </row>
    <row r="44" spans="1:6" ht="23.15" customHeight="1">
      <c r="A44" s="15" t="s">
        <v>125</v>
      </c>
      <c r="B44" s="10" t="s">
        <v>21</v>
      </c>
      <c r="C44" s="11" t="s">
        <v>156</v>
      </c>
      <c r="D44" s="10" t="s">
        <v>4</v>
      </c>
      <c r="E44" s="12"/>
      <c r="F44" s="13">
        <f t="shared" si="0"/>
        <v>0</v>
      </c>
    </row>
    <row r="45" spans="1:6" ht="23.15" customHeight="1">
      <c r="A45" s="15" t="s">
        <v>125</v>
      </c>
      <c r="B45" s="10" t="s">
        <v>95</v>
      </c>
      <c r="C45" s="11" t="s">
        <v>157</v>
      </c>
      <c r="D45" s="10" t="s">
        <v>4</v>
      </c>
      <c r="E45" s="12"/>
      <c r="F45" s="13">
        <v>0</v>
      </c>
    </row>
    <row r="46" spans="1:6" ht="23.15" customHeight="1">
      <c r="A46" s="15" t="s">
        <v>125</v>
      </c>
      <c r="B46" s="10" t="s">
        <v>96</v>
      </c>
      <c r="C46" s="11" t="s">
        <v>158</v>
      </c>
      <c r="D46" s="10" t="s">
        <v>4</v>
      </c>
      <c r="E46" s="12"/>
      <c r="F46" s="13">
        <f t="shared" si="0"/>
        <v>0</v>
      </c>
    </row>
    <row r="47" spans="1:6" ht="23.15" customHeight="1">
      <c r="A47" s="15" t="s">
        <v>125</v>
      </c>
      <c r="B47" s="10" t="s">
        <v>97</v>
      </c>
      <c r="C47" s="11" t="s">
        <v>159</v>
      </c>
      <c r="D47" s="10" t="s">
        <v>4</v>
      </c>
      <c r="E47" s="12"/>
      <c r="F47" s="13">
        <f t="shared" si="0"/>
        <v>0</v>
      </c>
    </row>
    <row r="48" spans="1:6" ht="23.15" customHeight="1">
      <c r="A48" s="15" t="s">
        <v>125</v>
      </c>
      <c r="B48" s="10" t="s">
        <v>98</v>
      </c>
      <c r="C48" s="11" t="s">
        <v>160</v>
      </c>
      <c r="D48" s="10" t="s">
        <v>4</v>
      </c>
      <c r="E48" s="12"/>
      <c r="F48" s="13">
        <f t="shared" si="0"/>
        <v>0</v>
      </c>
    </row>
    <row r="49" spans="1:6" ht="23.15" customHeight="1">
      <c r="A49" s="15" t="s">
        <v>125</v>
      </c>
      <c r="B49" s="10" t="s">
        <v>99</v>
      </c>
      <c r="C49" s="11" t="s">
        <v>161</v>
      </c>
      <c r="D49" s="10" t="s">
        <v>67</v>
      </c>
      <c r="E49" s="12"/>
      <c r="F49" s="23"/>
    </row>
    <row r="50" spans="1:6" ht="23.15" customHeight="1">
      <c r="A50" s="15" t="s">
        <v>125</v>
      </c>
      <c r="B50" s="10" t="s">
        <v>100</v>
      </c>
      <c r="C50" s="11" t="s">
        <v>162</v>
      </c>
      <c r="D50" s="10" t="s">
        <v>67</v>
      </c>
      <c r="E50" s="12"/>
      <c r="F50" s="23"/>
    </row>
    <row r="51" spans="1:6" ht="23.15" customHeight="1">
      <c r="A51" s="15" t="s">
        <v>125</v>
      </c>
      <c r="B51" s="10" t="s">
        <v>101</v>
      </c>
      <c r="C51" s="11" t="s">
        <v>163</v>
      </c>
      <c r="D51" s="10" t="s">
        <v>67</v>
      </c>
      <c r="E51" s="12"/>
      <c r="F51" s="23"/>
    </row>
    <row r="52" spans="1:6" ht="23.15" customHeight="1">
      <c r="A52" s="15" t="s">
        <v>125</v>
      </c>
      <c r="B52" s="10" t="s">
        <v>102</v>
      </c>
      <c r="C52" s="11" t="s">
        <v>164</v>
      </c>
      <c r="D52" s="10" t="s">
        <v>67</v>
      </c>
      <c r="E52" s="12"/>
      <c r="F52" s="23"/>
    </row>
    <row r="53" spans="1:6" ht="23.15" customHeight="1">
      <c r="A53" s="15" t="s">
        <v>125</v>
      </c>
      <c r="B53" s="10" t="s">
        <v>103</v>
      </c>
      <c r="C53" s="11" t="s">
        <v>165</v>
      </c>
      <c r="D53" s="10" t="s">
        <v>67</v>
      </c>
      <c r="E53" s="12"/>
      <c r="F53" s="23"/>
    </row>
    <row r="54" spans="1:6" ht="23.15" customHeight="1">
      <c r="A54" s="15" t="s">
        <v>125</v>
      </c>
      <c r="B54" s="10" t="s">
        <v>104</v>
      </c>
      <c r="C54" s="11" t="s">
        <v>166</v>
      </c>
      <c r="D54" s="10" t="s">
        <v>67</v>
      </c>
      <c r="E54" s="12"/>
      <c r="F54" s="23"/>
    </row>
    <row r="55" spans="1:6" ht="23.15" customHeight="1">
      <c r="A55" s="15" t="s">
        <v>125</v>
      </c>
      <c r="B55" s="10" t="s">
        <v>105</v>
      </c>
      <c r="C55" s="11" t="s">
        <v>167</v>
      </c>
      <c r="D55" s="10" t="s">
        <v>67</v>
      </c>
      <c r="E55" s="12"/>
      <c r="F55" s="23"/>
    </row>
    <row r="56" spans="1:6" ht="23.15" customHeight="1">
      <c r="A56" s="15" t="s">
        <v>125</v>
      </c>
      <c r="B56" s="10" t="s">
        <v>106</v>
      </c>
      <c r="C56" s="11" t="s">
        <v>168</v>
      </c>
      <c r="D56" s="10" t="s">
        <v>67</v>
      </c>
      <c r="E56" s="12"/>
      <c r="F56" s="23"/>
    </row>
    <row r="57" spans="1:6" ht="23.15" customHeight="1">
      <c r="A57" s="15" t="s">
        <v>125</v>
      </c>
      <c r="B57" s="10" t="s">
        <v>107</v>
      </c>
      <c r="C57" s="11" t="s">
        <v>169</v>
      </c>
      <c r="D57" s="10" t="s">
        <v>67</v>
      </c>
      <c r="E57" s="12"/>
      <c r="F57" s="23"/>
    </row>
    <row r="58" spans="1:6" ht="23.15" customHeight="1">
      <c r="A58" s="15" t="s">
        <v>125</v>
      </c>
      <c r="B58" s="10" t="s">
        <v>108</v>
      </c>
      <c r="C58" s="11" t="s">
        <v>170</v>
      </c>
      <c r="D58" s="10" t="s">
        <v>67</v>
      </c>
      <c r="E58" s="12"/>
      <c r="F58" s="23"/>
    </row>
    <row r="59" spans="1:6" ht="23.15" customHeight="1">
      <c r="A59" s="15" t="s">
        <v>125</v>
      </c>
      <c r="B59" s="10" t="s">
        <v>109</v>
      </c>
      <c r="C59" s="11" t="s">
        <v>171</v>
      </c>
      <c r="D59" s="10" t="s">
        <v>67</v>
      </c>
      <c r="E59" s="12"/>
      <c r="F59" s="23"/>
    </row>
    <row r="60" spans="1:6" ht="23.15" customHeight="1">
      <c r="B60" s="63" t="s">
        <v>177</v>
      </c>
      <c r="C60" s="64"/>
      <c r="D60" s="64"/>
      <c r="E60" s="65"/>
      <c r="F60" s="13"/>
    </row>
    <row r="61" spans="1:6" ht="24" customHeight="1">
      <c r="B61" s="62" t="s">
        <v>65</v>
      </c>
      <c r="C61" s="62"/>
      <c r="D61" s="62"/>
      <c r="E61" s="62"/>
      <c r="F61" s="62"/>
    </row>
    <row r="62" spans="1:6" ht="23.15" customHeight="1">
      <c r="A62" s="15" t="s">
        <v>126</v>
      </c>
      <c r="B62" s="10" t="s">
        <v>14</v>
      </c>
      <c r="C62" s="11" t="s">
        <v>127</v>
      </c>
      <c r="D62" s="10" t="s">
        <v>4</v>
      </c>
      <c r="E62" s="12"/>
      <c r="F62" s="13">
        <f t="shared" si="0"/>
        <v>0</v>
      </c>
    </row>
    <row r="63" spans="1:6" ht="23.15" customHeight="1">
      <c r="A63" s="15" t="s">
        <v>126</v>
      </c>
      <c r="B63" s="10" t="s">
        <v>16</v>
      </c>
      <c r="C63" s="11" t="s">
        <v>128</v>
      </c>
      <c r="D63" s="10" t="s">
        <v>4</v>
      </c>
      <c r="E63" s="12"/>
      <c r="F63" s="13">
        <f t="shared" si="0"/>
        <v>0</v>
      </c>
    </row>
    <row r="64" spans="1:6" ht="23.15" customHeight="1">
      <c r="A64" s="15" t="s">
        <v>126</v>
      </c>
      <c r="B64" s="10" t="s">
        <v>17</v>
      </c>
      <c r="C64" s="11" t="s">
        <v>129</v>
      </c>
      <c r="D64" s="10" t="s">
        <v>4</v>
      </c>
      <c r="E64" s="12"/>
      <c r="F64" s="13">
        <f t="shared" si="0"/>
        <v>0</v>
      </c>
    </row>
    <row r="65" spans="1:6" ht="23.15" customHeight="1">
      <c r="A65" s="15" t="s">
        <v>126</v>
      </c>
      <c r="B65" s="10" t="s">
        <v>15</v>
      </c>
      <c r="C65" s="11" t="s">
        <v>130</v>
      </c>
      <c r="D65" s="10" t="s">
        <v>4</v>
      </c>
      <c r="E65" s="12"/>
      <c r="F65" s="13">
        <f t="shared" si="0"/>
        <v>0</v>
      </c>
    </row>
    <row r="66" spans="1:6" ht="24" customHeight="1">
      <c r="B66" s="62" t="s">
        <v>66</v>
      </c>
      <c r="C66" s="62"/>
      <c r="D66" s="62"/>
      <c r="E66" s="62"/>
      <c r="F66" s="62"/>
    </row>
    <row r="67" spans="1:6" ht="48.5" customHeight="1">
      <c r="B67" s="10" t="s">
        <v>141</v>
      </c>
      <c r="C67" s="36" t="s">
        <v>181</v>
      </c>
      <c r="D67" s="66" t="s">
        <v>182</v>
      </c>
      <c r="E67" s="66"/>
      <c r="F67" s="67"/>
    </row>
    <row r="68" spans="1:6" ht="24" customHeight="1">
      <c r="B68" s="62" t="s">
        <v>150</v>
      </c>
      <c r="C68" s="62"/>
      <c r="D68" s="62"/>
      <c r="E68" s="62"/>
      <c r="F68" s="62"/>
    </row>
    <row r="69" spans="1:6" ht="23.15" customHeight="1">
      <c r="A69" s="15" t="s">
        <v>183</v>
      </c>
      <c r="B69" s="10" t="s">
        <v>52</v>
      </c>
      <c r="C69" s="11" t="s">
        <v>172</v>
      </c>
      <c r="D69" s="10" t="s">
        <v>4</v>
      </c>
      <c r="E69" s="12"/>
      <c r="F69" s="13">
        <f t="shared" si="0"/>
        <v>0</v>
      </c>
    </row>
    <row r="70" spans="1:6">
      <c r="B70" s="5"/>
      <c r="D70" s="5"/>
    </row>
    <row r="71" spans="1:6">
      <c r="B71" s="5"/>
      <c r="D71" s="5"/>
    </row>
    <row r="72" spans="1:6">
      <c r="B72" s="5"/>
      <c r="D72" s="5"/>
    </row>
  </sheetData>
  <mergeCells count="11">
    <mergeCell ref="B2:F2"/>
    <mergeCell ref="B68:F68"/>
    <mergeCell ref="B66:F66"/>
    <mergeCell ref="B61:F61"/>
    <mergeCell ref="B40:F40"/>
    <mergeCell ref="B6:E6"/>
    <mergeCell ref="B23:F23"/>
    <mergeCell ref="B15:F15"/>
    <mergeCell ref="B8:F8"/>
    <mergeCell ref="B60:E60"/>
    <mergeCell ref="D67:F67"/>
  </mergeCells>
  <phoneticPr fontId="1" type="noConversion"/>
  <conditionalFormatting sqref="F49:F59">
    <cfRule type="cellIs" dxfId="4" priority="2" operator="equal">
      <formula>"Valeur ?"</formula>
    </cfRule>
  </conditionalFormatting>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0E0920-A37F-44C1-AE82-8409F73B1FFC}">
  <dimension ref="A1:AG31"/>
  <sheetViews>
    <sheetView topLeftCell="A3" zoomScale="75" zoomScaleNormal="100" workbookViewId="0">
      <selection activeCell="F9" sqref="F9"/>
    </sheetView>
  </sheetViews>
  <sheetFormatPr baseColWidth="10" defaultColWidth="23.54296875" defaultRowHeight="17.5"/>
  <cols>
    <col min="1" max="1" width="9.453125" style="21" bestFit="1" customWidth="1"/>
    <col min="2" max="2" width="43.1796875" style="20" customWidth="1"/>
    <col min="3" max="3" width="55.453125" style="20" customWidth="1"/>
    <col min="4" max="4" width="43.1796875" style="20" customWidth="1"/>
    <col min="5" max="5" width="16.54296875" style="19" customWidth="1"/>
    <col min="6" max="6" width="30.54296875" style="19" bestFit="1" customWidth="1"/>
    <col min="7" max="7" width="22.453125" style="19" customWidth="1"/>
    <col min="8" max="208" width="23.54296875" style="21"/>
    <col min="209" max="209" width="21.54296875" style="21" customWidth="1"/>
    <col min="210" max="210" width="90.54296875" style="21" customWidth="1"/>
    <col min="211" max="211" width="16.54296875" style="21" customWidth="1"/>
    <col min="212" max="214" width="10.453125" style="21" bestFit="1" customWidth="1"/>
    <col min="215" max="16384" width="23.54296875" style="21"/>
  </cols>
  <sheetData>
    <row r="1" spans="1:33" ht="80.5" customHeight="1">
      <c r="B1" s="68" t="s">
        <v>143</v>
      </c>
      <c r="C1" s="68"/>
      <c r="D1" s="68"/>
      <c r="E1" s="68"/>
      <c r="F1" s="68"/>
      <c r="G1" s="69"/>
    </row>
    <row r="2" spans="1:33" s="16" customFormat="1" ht="23.5" customHeight="1">
      <c r="B2" s="76"/>
      <c r="C2" s="76"/>
      <c r="D2" s="76"/>
      <c r="E2" s="76"/>
      <c r="F2" s="76"/>
      <c r="G2" s="76"/>
    </row>
    <row r="3" spans="1:33" s="16" customFormat="1">
      <c r="B3" s="17"/>
      <c r="C3" s="17"/>
      <c r="D3" s="17"/>
      <c r="E3" s="17"/>
      <c r="F3" s="17"/>
      <c r="G3" s="17"/>
    </row>
    <row r="4" spans="1:33" s="18" customFormat="1" ht="25.4" customHeight="1">
      <c r="A4" s="77" t="s">
        <v>60</v>
      </c>
      <c r="B4" s="77"/>
      <c r="C4" s="77"/>
      <c r="D4" s="77"/>
      <c r="E4" s="77"/>
      <c r="F4" s="77"/>
      <c r="G4" s="78"/>
    </row>
    <row r="5" spans="1:33" ht="86.5" customHeight="1" thickBot="1">
      <c r="A5" s="45" t="s">
        <v>174</v>
      </c>
      <c r="B5" s="45" t="s">
        <v>91</v>
      </c>
      <c r="C5" s="46" t="s">
        <v>131</v>
      </c>
      <c r="D5" s="46"/>
      <c r="E5" s="47" t="s">
        <v>178</v>
      </c>
      <c r="F5" s="48" t="s">
        <v>179</v>
      </c>
      <c r="G5" s="48" t="s">
        <v>180</v>
      </c>
      <c r="I5" s="19"/>
      <c r="J5" s="19"/>
      <c r="K5" s="20"/>
      <c r="L5" s="19"/>
      <c r="M5" s="19"/>
      <c r="N5" s="19"/>
      <c r="O5" s="19"/>
      <c r="P5" s="19"/>
      <c r="Q5" s="20"/>
      <c r="R5" s="19"/>
      <c r="S5" s="19"/>
      <c r="T5" s="19"/>
      <c r="U5" s="19"/>
      <c r="V5" s="19"/>
      <c r="W5" s="20"/>
      <c r="X5" s="19"/>
      <c r="Y5" s="19"/>
      <c r="Z5" s="19"/>
      <c r="AA5" s="19"/>
      <c r="AB5" s="19"/>
      <c r="AC5" s="20"/>
      <c r="AD5" s="19"/>
      <c r="AE5" s="19"/>
      <c r="AF5" s="19"/>
      <c r="AG5" s="19"/>
    </row>
    <row r="6" spans="1:33">
      <c r="A6" s="73" t="s">
        <v>114</v>
      </c>
      <c r="B6" s="70" t="s">
        <v>89</v>
      </c>
      <c r="C6" s="37" t="s">
        <v>132</v>
      </c>
      <c r="D6" s="38" t="s">
        <v>133</v>
      </c>
      <c r="E6" s="35"/>
      <c r="F6" s="12"/>
      <c r="G6" s="12"/>
      <c r="H6" s="19"/>
      <c r="I6" s="19"/>
      <c r="J6" s="20"/>
      <c r="K6" s="19"/>
      <c r="L6" s="19"/>
      <c r="M6" s="19"/>
      <c r="N6" s="19"/>
      <c r="O6" s="19"/>
      <c r="P6" s="20"/>
      <c r="Q6" s="19"/>
      <c r="R6" s="19"/>
      <c r="S6" s="19"/>
      <c r="T6" s="19"/>
      <c r="U6" s="19"/>
      <c r="V6" s="20"/>
      <c r="W6" s="19"/>
      <c r="X6" s="19"/>
      <c r="Y6" s="19"/>
      <c r="Z6" s="19"/>
      <c r="AA6" s="19"/>
      <c r="AB6" s="20"/>
      <c r="AC6" s="19"/>
      <c r="AD6" s="19"/>
      <c r="AE6" s="19"/>
      <c r="AF6" s="19"/>
    </row>
    <row r="7" spans="1:33">
      <c r="A7" s="74"/>
      <c r="B7" s="71"/>
      <c r="C7" s="39" t="s">
        <v>134</v>
      </c>
      <c r="D7" s="40" t="s">
        <v>135</v>
      </c>
      <c r="E7" s="35"/>
      <c r="F7" s="12"/>
      <c r="G7" s="12"/>
      <c r="H7" s="19"/>
      <c r="I7" s="19"/>
      <c r="J7" s="20"/>
      <c r="K7" s="19"/>
      <c r="L7" s="19"/>
      <c r="M7" s="19"/>
      <c r="N7" s="19"/>
      <c r="O7" s="19"/>
      <c r="P7" s="20"/>
      <c r="Q7" s="19"/>
      <c r="R7" s="19"/>
      <c r="S7" s="19"/>
      <c r="T7" s="19"/>
      <c r="U7" s="19"/>
      <c r="V7" s="20"/>
      <c r="W7" s="19"/>
      <c r="X7" s="19"/>
      <c r="Y7" s="19"/>
      <c r="Z7" s="19"/>
      <c r="AA7" s="19"/>
      <c r="AB7" s="20"/>
      <c r="AC7" s="19"/>
      <c r="AD7" s="19"/>
      <c r="AE7" s="19"/>
      <c r="AF7" s="19"/>
    </row>
    <row r="8" spans="1:33">
      <c r="A8" s="74"/>
      <c r="B8" s="71"/>
      <c r="C8" s="39" t="s">
        <v>90</v>
      </c>
      <c r="D8" s="40" t="s">
        <v>136</v>
      </c>
      <c r="E8" s="35"/>
      <c r="F8" s="12"/>
      <c r="G8" s="12"/>
      <c r="H8" s="19"/>
      <c r="I8" s="19"/>
      <c r="J8" s="20"/>
      <c r="K8" s="19"/>
      <c r="L8" s="19"/>
      <c r="M8" s="19"/>
      <c r="N8" s="19"/>
      <c r="O8" s="19"/>
      <c r="P8" s="20"/>
      <c r="Q8" s="19"/>
      <c r="R8" s="19"/>
      <c r="S8" s="19"/>
      <c r="T8" s="19"/>
      <c r="U8" s="19"/>
      <c r="V8" s="20"/>
      <c r="W8" s="19"/>
      <c r="X8" s="19"/>
      <c r="Y8" s="19"/>
      <c r="Z8" s="19"/>
      <c r="AA8" s="19"/>
      <c r="AB8" s="20"/>
      <c r="AC8" s="19"/>
      <c r="AD8" s="19"/>
      <c r="AE8" s="19"/>
      <c r="AF8" s="19"/>
    </row>
    <row r="9" spans="1:33" ht="18" thickBot="1">
      <c r="A9" s="75"/>
      <c r="B9" s="72"/>
      <c r="C9" s="41" t="s">
        <v>137</v>
      </c>
      <c r="D9" s="42" t="s">
        <v>138</v>
      </c>
      <c r="E9" s="35"/>
      <c r="F9" s="12"/>
      <c r="G9" s="12"/>
      <c r="H9" s="19"/>
      <c r="I9" s="19"/>
      <c r="J9" s="20"/>
      <c r="K9" s="19"/>
      <c r="L9" s="19"/>
      <c r="M9" s="19"/>
      <c r="N9" s="19"/>
      <c r="O9" s="19"/>
      <c r="P9" s="20"/>
      <c r="Q9" s="19"/>
      <c r="R9" s="19"/>
      <c r="S9" s="19"/>
      <c r="T9" s="19"/>
      <c r="U9" s="19"/>
      <c r="V9" s="20"/>
      <c r="W9" s="19"/>
      <c r="X9" s="19"/>
      <c r="Y9" s="19"/>
      <c r="Z9" s="19"/>
      <c r="AA9" s="19"/>
      <c r="AB9" s="20"/>
      <c r="AC9" s="19"/>
      <c r="AD9" s="19"/>
      <c r="AE9" s="19"/>
      <c r="AF9" s="19"/>
    </row>
    <row r="10" spans="1:33">
      <c r="A10" s="73"/>
      <c r="B10" s="70" t="s">
        <v>90</v>
      </c>
      <c r="C10" s="43" t="s">
        <v>132</v>
      </c>
      <c r="D10" s="43" t="s">
        <v>133</v>
      </c>
      <c r="E10" s="12"/>
      <c r="F10" s="12"/>
      <c r="G10" s="12"/>
      <c r="H10" s="19"/>
      <c r="I10" s="19"/>
      <c r="J10" s="20"/>
      <c r="K10" s="19"/>
      <c r="L10" s="19"/>
      <c r="M10" s="19"/>
      <c r="N10" s="19"/>
      <c r="O10" s="19"/>
      <c r="P10" s="20"/>
      <c r="Q10" s="19"/>
      <c r="R10" s="19"/>
      <c r="S10" s="19"/>
      <c r="T10" s="19"/>
      <c r="U10" s="19"/>
      <c r="V10" s="20"/>
      <c r="W10" s="19"/>
      <c r="X10" s="19"/>
      <c r="Y10" s="19"/>
      <c r="Z10" s="19"/>
      <c r="AA10" s="19"/>
      <c r="AB10" s="20"/>
      <c r="AC10" s="19"/>
      <c r="AD10" s="19"/>
      <c r="AE10" s="19"/>
      <c r="AF10" s="19"/>
    </row>
    <row r="11" spans="1:33">
      <c r="A11" s="74"/>
      <c r="B11" s="71"/>
      <c r="C11" s="39" t="s">
        <v>134</v>
      </c>
      <c r="D11" s="39" t="s">
        <v>135</v>
      </c>
      <c r="E11" s="12"/>
      <c r="F11" s="12"/>
      <c r="G11" s="12"/>
      <c r="H11" s="19"/>
      <c r="I11" s="19"/>
      <c r="J11" s="20"/>
      <c r="K11" s="19"/>
      <c r="L11" s="19"/>
      <c r="M11" s="19"/>
      <c r="N11" s="19"/>
      <c r="O11" s="19"/>
      <c r="P11" s="20"/>
      <c r="Q11" s="19"/>
      <c r="R11" s="19"/>
      <c r="S11" s="19"/>
      <c r="T11" s="19"/>
      <c r="U11" s="19"/>
      <c r="V11" s="20"/>
      <c r="W11" s="19"/>
      <c r="X11" s="19"/>
      <c r="Y11" s="19"/>
      <c r="Z11" s="19"/>
      <c r="AA11" s="19"/>
      <c r="AB11" s="20"/>
      <c r="AC11" s="19"/>
      <c r="AD11" s="19"/>
      <c r="AE11" s="19"/>
      <c r="AF11" s="19"/>
    </row>
    <row r="12" spans="1:33">
      <c r="A12" s="74"/>
      <c r="B12" s="71"/>
      <c r="C12" s="39" t="s">
        <v>90</v>
      </c>
      <c r="D12" s="39" t="s">
        <v>136</v>
      </c>
      <c r="E12" s="12"/>
      <c r="F12" s="12"/>
      <c r="G12" s="12"/>
      <c r="H12" s="19"/>
      <c r="I12" s="19"/>
      <c r="J12" s="20"/>
      <c r="K12" s="19"/>
      <c r="L12" s="19"/>
      <c r="M12" s="19"/>
      <c r="N12" s="19"/>
      <c r="O12" s="19"/>
      <c r="P12" s="20"/>
      <c r="Q12" s="19"/>
      <c r="R12" s="19"/>
      <c r="S12" s="19"/>
      <c r="T12" s="19"/>
      <c r="U12" s="19"/>
      <c r="V12" s="20"/>
      <c r="W12" s="19"/>
      <c r="X12" s="19"/>
      <c r="Y12" s="19"/>
      <c r="Z12" s="19"/>
      <c r="AA12" s="19"/>
      <c r="AB12" s="20"/>
      <c r="AC12" s="19"/>
      <c r="AD12" s="19"/>
      <c r="AE12" s="19"/>
      <c r="AF12" s="19"/>
    </row>
    <row r="13" spans="1:33" ht="18" thickBot="1">
      <c r="A13" s="75"/>
      <c r="B13" s="72"/>
      <c r="C13" s="39" t="s">
        <v>137</v>
      </c>
      <c r="D13" s="39" t="s">
        <v>138</v>
      </c>
      <c r="E13" s="12"/>
      <c r="F13" s="12"/>
      <c r="G13" s="12"/>
      <c r="H13" s="19"/>
      <c r="I13" s="19"/>
      <c r="J13" s="20"/>
      <c r="K13" s="19"/>
      <c r="L13" s="19"/>
      <c r="M13" s="19"/>
      <c r="N13" s="19"/>
      <c r="O13" s="19"/>
      <c r="P13" s="20"/>
      <c r="Q13" s="19"/>
      <c r="R13" s="19"/>
      <c r="S13" s="19"/>
      <c r="T13" s="19"/>
      <c r="U13" s="19"/>
      <c r="V13" s="20"/>
      <c r="W13" s="19"/>
      <c r="X13" s="19"/>
      <c r="Y13" s="19"/>
      <c r="Z13" s="19"/>
      <c r="AA13" s="19"/>
      <c r="AB13" s="20"/>
      <c r="AC13" s="19"/>
      <c r="AD13" s="19"/>
      <c r="AE13" s="19"/>
      <c r="AF13" s="19"/>
    </row>
    <row r="14" spans="1:33">
      <c r="A14" s="73"/>
      <c r="B14" s="70" t="s">
        <v>92</v>
      </c>
      <c r="C14" s="39" t="s">
        <v>132</v>
      </c>
      <c r="D14" s="39" t="s">
        <v>133</v>
      </c>
      <c r="E14" s="12"/>
      <c r="F14" s="12"/>
      <c r="G14" s="12"/>
      <c r="H14" s="19"/>
      <c r="I14" s="19"/>
      <c r="J14" s="20"/>
      <c r="K14" s="19"/>
      <c r="L14" s="19"/>
      <c r="M14" s="19"/>
      <c r="N14" s="19"/>
      <c r="O14" s="19"/>
      <c r="P14" s="20"/>
      <c r="Q14" s="19"/>
      <c r="R14" s="19"/>
      <c r="S14" s="19"/>
      <c r="T14" s="19"/>
      <c r="U14" s="19"/>
      <c r="V14" s="20"/>
      <c r="W14" s="19"/>
      <c r="X14" s="19"/>
      <c r="Y14" s="19"/>
      <c r="Z14" s="19"/>
      <c r="AA14" s="19"/>
      <c r="AB14" s="20"/>
      <c r="AC14" s="19"/>
      <c r="AD14" s="19"/>
      <c r="AE14" s="19"/>
      <c r="AF14" s="19"/>
    </row>
    <row r="15" spans="1:33">
      <c r="A15" s="74"/>
      <c r="B15" s="71"/>
      <c r="C15" s="39" t="s">
        <v>134</v>
      </c>
      <c r="D15" s="39" t="s">
        <v>135</v>
      </c>
      <c r="E15" s="12"/>
      <c r="F15" s="12"/>
      <c r="G15" s="12"/>
      <c r="H15" s="19"/>
      <c r="I15" s="19"/>
      <c r="J15" s="20"/>
      <c r="K15" s="19"/>
      <c r="L15" s="19"/>
      <c r="M15" s="19"/>
      <c r="N15" s="19"/>
      <c r="O15" s="19"/>
      <c r="P15" s="20"/>
      <c r="Q15" s="19"/>
      <c r="R15" s="19"/>
      <c r="S15" s="19"/>
      <c r="T15" s="19"/>
      <c r="U15" s="19"/>
      <c r="V15" s="20"/>
      <c r="W15" s="19"/>
      <c r="X15" s="19"/>
      <c r="Y15" s="19"/>
      <c r="Z15" s="19"/>
      <c r="AA15" s="19"/>
      <c r="AB15" s="20"/>
      <c r="AC15" s="19"/>
      <c r="AD15" s="19"/>
      <c r="AE15" s="19"/>
      <c r="AF15" s="19"/>
    </row>
    <row r="16" spans="1:33">
      <c r="A16" s="74"/>
      <c r="B16" s="71"/>
      <c r="C16" s="39" t="s">
        <v>90</v>
      </c>
      <c r="D16" s="39" t="s">
        <v>136</v>
      </c>
      <c r="E16" s="12"/>
      <c r="F16" s="12"/>
      <c r="G16" s="12"/>
      <c r="H16" s="19"/>
      <c r="I16" s="19"/>
      <c r="J16" s="20"/>
      <c r="K16" s="19"/>
      <c r="L16" s="19"/>
      <c r="M16" s="19"/>
      <c r="N16" s="19"/>
      <c r="O16" s="19"/>
      <c r="P16" s="20"/>
      <c r="Q16" s="19"/>
      <c r="R16" s="19"/>
      <c r="S16" s="19"/>
      <c r="T16" s="19"/>
      <c r="U16" s="19"/>
      <c r="V16" s="20"/>
      <c r="W16" s="19"/>
      <c r="X16" s="19"/>
      <c r="Y16" s="19"/>
      <c r="Z16" s="19"/>
      <c r="AA16" s="19"/>
      <c r="AB16" s="20"/>
      <c r="AC16" s="19"/>
      <c r="AD16" s="19"/>
      <c r="AE16" s="19"/>
      <c r="AF16" s="19"/>
    </row>
    <row r="17" spans="1:33" ht="18" thickBot="1">
      <c r="A17" s="75"/>
      <c r="B17" s="72"/>
      <c r="C17" s="44" t="s">
        <v>137</v>
      </c>
      <c r="D17" s="44" t="s">
        <v>138</v>
      </c>
      <c r="E17" s="12"/>
      <c r="F17" s="12"/>
      <c r="G17" s="12"/>
      <c r="H17" s="19"/>
      <c r="I17" s="19"/>
      <c r="J17" s="20"/>
      <c r="K17" s="19"/>
      <c r="L17" s="19"/>
      <c r="M17" s="19"/>
      <c r="N17" s="19"/>
      <c r="O17" s="19"/>
      <c r="P17" s="20"/>
      <c r="Q17" s="19"/>
      <c r="R17" s="19"/>
      <c r="S17" s="19"/>
      <c r="T17" s="19"/>
      <c r="U17" s="19"/>
      <c r="V17" s="20"/>
      <c r="W17" s="19"/>
      <c r="X17" s="19"/>
      <c r="Y17" s="19"/>
      <c r="Z17" s="19"/>
      <c r="AA17" s="19"/>
      <c r="AB17" s="20"/>
      <c r="AC17" s="19"/>
      <c r="AD17" s="19"/>
      <c r="AE17" s="19"/>
      <c r="AF17" s="19"/>
    </row>
    <row r="18" spans="1:33">
      <c r="A18" s="73" t="s">
        <v>139</v>
      </c>
      <c r="B18" s="70" t="s">
        <v>151</v>
      </c>
      <c r="C18" s="37" t="s">
        <v>132</v>
      </c>
      <c r="D18" s="38" t="s">
        <v>133</v>
      </c>
      <c r="E18" s="34"/>
      <c r="F18" s="22"/>
      <c r="G18" s="22"/>
      <c r="H18" s="19"/>
      <c r="I18" s="19"/>
      <c r="J18" s="19"/>
      <c r="K18" s="20"/>
      <c r="L18" s="19"/>
      <c r="M18" s="19"/>
      <c r="N18" s="19"/>
      <c r="O18" s="19"/>
      <c r="P18" s="19"/>
      <c r="Q18" s="20"/>
      <c r="R18" s="19"/>
      <c r="S18" s="19"/>
      <c r="T18" s="19"/>
      <c r="U18" s="19"/>
      <c r="V18" s="19"/>
      <c r="W18" s="20"/>
      <c r="X18" s="19"/>
      <c r="Y18" s="19"/>
      <c r="Z18" s="19"/>
      <c r="AA18" s="19"/>
      <c r="AB18" s="19"/>
      <c r="AC18" s="20"/>
      <c r="AD18" s="19"/>
      <c r="AE18" s="19"/>
      <c r="AF18" s="19"/>
      <c r="AG18" s="19"/>
    </row>
    <row r="19" spans="1:33">
      <c r="A19" s="74"/>
      <c r="B19" s="71"/>
      <c r="C19" s="39" t="s">
        <v>134</v>
      </c>
      <c r="D19" s="40" t="s">
        <v>135</v>
      </c>
      <c r="E19" s="34"/>
      <c r="F19" s="22"/>
      <c r="G19" s="22"/>
      <c r="H19" s="19"/>
      <c r="I19" s="19"/>
      <c r="J19" s="19"/>
      <c r="K19" s="20"/>
      <c r="L19" s="19"/>
      <c r="M19" s="19"/>
      <c r="N19" s="19"/>
      <c r="O19" s="19"/>
      <c r="P19" s="19"/>
      <c r="Q19" s="20"/>
      <c r="R19" s="19"/>
      <c r="S19" s="19"/>
      <c r="T19" s="19"/>
      <c r="U19" s="19"/>
      <c r="V19" s="19"/>
      <c r="W19" s="20"/>
      <c r="X19" s="19"/>
      <c r="Y19" s="19"/>
      <c r="Z19" s="19"/>
      <c r="AA19" s="19"/>
      <c r="AB19" s="19"/>
      <c r="AC19" s="20"/>
      <c r="AD19" s="19"/>
      <c r="AE19" s="19"/>
      <c r="AF19" s="19"/>
      <c r="AG19" s="19"/>
    </row>
    <row r="20" spans="1:33">
      <c r="A20" s="74"/>
      <c r="B20" s="71"/>
      <c r="C20" s="39" t="s">
        <v>90</v>
      </c>
      <c r="D20" s="40" t="s">
        <v>136</v>
      </c>
      <c r="E20" s="34"/>
      <c r="F20" s="22"/>
      <c r="G20" s="22"/>
      <c r="H20" s="19"/>
      <c r="I20" s="19"/>
      <c r="J20" s="19"/>
      <c r="K20" s="20"/>
      <c r="L20" s="19"/>
      <c r="M20" s="19"/>
      <c r="N20" s="19"/>
      <c r="O20" s="19"/>
      <c r="P20" s="19"/>
      <c r="Q20" s="20"/>
      <c r="R20" s="19"/>
      <c r="S20" s="19"/>
      <c r="T20" s="19"/>
      <c r="U20" s="19"/>
      <c r="V20" s="19"/>
      <c r="W20" s="20"/>
      <c r="X20" s="19"/>
      <c r="Y20" s="19"/>
      <c r="Z20" s="19"/>
      <c r="AA20" s="19"/>
      <c r="AB20" s="19"/>
      <c r="AC20" s="20"/>
      <c r="AD20" s="19"/>
      <c r="AE20" s="19"/>
      <c r="AF20" s="19"/>
      <c r="AG20" s="19"/>
    </row>
    <row r="21" spans="1:33" ht="18" thickBot="1">
      <c r="A21" s="75"/>
      <c r="B21" s="72"/>
      <c r="C21" s="41" t="s">
        <v>137</v>
      </c>
      <c r="D21" s="42" t="s">
        <v>138</v>
      </c>
      <c r="E21" s="34"/>
      <c r="F21" s="22"/>
      <c r="G21" s="22"/>
      <c r="H21" s="19"/>
      <c r="I21" s="19"/>
      <c r="J21" s="19"/>
      <c r="K21" s="20"/>
      <c r="L21" s="19"/>
      <c r="M21" s="19"/>
      <c r="N21" s="19"/>
      <c r="O21" s="19"/>
      <c r="P21" s="19"/>
      <c r="Q21" s="20"/>
      <c r="R21" s="19"/>
      <c r="S21" s="19"/>
      <c r="T21" s="19"/>
      <c r="U21" s="19"/>
      <c r="V21" s="19"/>
      <c r="W21" s="20"/>
      <c r="X21" s="19"/>
      <c r="Y21" s="19"/>
      <c r="Z21" s="19"/>
      <c r="AA21" s="19"/>
      <c r="AB21" s="19"/>
      <c r="AC21" s="20"/>
      <c r="AD21" s="19"/>
      <c r="AE21" s="19"/>
      <c r="AF21" s="19"/>
      <c r="AG21" s="19"/>
    </row>
    <row r="22" spans="1:33">
      <c r="A22" s="73" t="s">
        <v>140</v>
      </c>
      <c r="B22" s="70" t="s">
        <v>93</v>
      </c>
      <c r="C22" s="43" t="s">
        <v>132</v>
      </c>
      <c r="D22" s="43" t="s">
        <v>133</v>
      </c>
      <c r="E22" s="22"/>
      <c r="F22" s="22"/>
      <c r="G22" s="22"/>
      <c r="H22" s="19"/>
      <c r="I22" s="19"/>
      <c r="J22" s="19"/>
      <c r="K22" s="20"/>
      <c r="L22" s="19"/>
      <c r="M22" s="19"/>
      <c r="N22" s="19"/>
      <c r="O22" s="19"/>
      <c r="P22" s="19"/>
      <c r="Q22" s="20"/>
      <c r="R22" s="19"/>
      <c r="S22" s="19"/>
      <c r="T22" s="19"/>
      <c r="U22" s="19"/>
      <c r="V22" s="19"/>
      <c r="W22" s="20"/>
      <c r="X22" s="19"/>
      <c r="Y22" s="19"/>
      <c r="Z22" s="19"/>
      <c r="AA22" s="19"/>
      <c r="AB22" s="19"/>
      <c r="AC22" s="20"/>
      <c r="AD22" s="19"/>
      <c r="AE22" s="19"/>
      <c r="AF22" s="19"/>
      <c r="AG22" s="19"/>
    </row>
    <row r="23" spans="1:33">
      <c r="A23" s="74"/>
      <c r="B23" s="71"/>
      <c r="C23" s="39" t="s">
        <v>134</v>
      </c>
      <c r="D23" s="39" t="s">
        <v>135</v>
      </c>
      <c r="E23" s="22"/>
      <c r="F23" s="22"/>
      <c r="G23" s="22"/>
      <c r="H23" s="19"/>
      <c r="I23" s="19"/>
      <c r="J23" s="19"/>
      <c r="K23" s="20"/>
      <c r="L23" s="19"/>
      <c r="M23" s="19"/>
      <c r="N23" s="19"/>
      <c r="O23" s="19"/>
      <c r="P23" s="19"/>
      <c r="Q23" s="20"/>
      <c r="R23" s="19"/>
      <c r="S23" s="19"/>
      <c r="T23" s="19"/>
      <c r="U23" s="19"/>
      <c r="V23" s="19"/>
      <c r="W23" s="20"/>
      <c r="X23" s="19"/>
      <c r="Y23" s="19"/>
      <c r="Z23" s="19"/>
      <c r="AA23" s="19"/>
      <c r="AB23" s="19"/>
      <c r="AC23" s="20"/>
      <c r="AD23" s="19"/>
      <c r="AE23" s="19"/>
      <c r="AF23" s="19"/>
      <c r="AG23" s="19"/>
    </row>
    <row r="24" spans="1:33">
      <c r="A24" s="74"/>
      <c r="B24" s="71"/>
      <c r="C24" s="39" t="s">
        <v>90</v>
      </c>
      <c r="D24" s="39" t="s">
        <v>136</v>
      </c>
      <c r="E24" s="22"/>
      <c r="F24" s="22"/>
      <c r="G24" s="22"/>
      <c r="H24" s="19"/>
      <c r="I24" s="19"/>
      <c r="J24" s="19"/>
      <c r="K24" s="20"/>
      <c r="L24" s="19"/>
      <c r="M24" s="19"/>
      <c r="N24" s="19"/>
      <c r="O24" s="19"/>
      <c r="P24" s="19"/>
      <c r="Q24" s="20"/>
      <c r="R24" s="19"/>
      <c r="S24" s="19"/>
      <c r="T24" s="19"/>
      <c r="U24" s="19"/>
      <c r="V24" s="19"/>
      <c r="W24" s="20"/>
      <c r="X24" s="19"/>
      <c r="Y24" s="19"/>
      <c r="Z24" s="19"/>
      <c r="AA24" s="19"/>
      <c r="AB24" s="19"/>
      <c r="AC24" s="20"/>
      <c r="AD24" s="19"/>
      <c r="AE24" s="19"/>
      <c r="AF24" s="19"/>
      <c r="AG24" s="19"/>
    </row>
    <row r="25" spans="1:33" ht="18" thickBot="1">
      <c r="A25" s="75"/>
      <c r="B25" s="72"/>
      <c r="C25" s="39" t="s">
        <v>137</v>
      </c>
      <c r="D25" s="39" t="s">
        <v>138</v>
      </c>
      <c r="E25" s="22"/>
      <c r="F25" s="22"/>
      <c r="G25" s="22"/>
      <c r="H25" s="19"/>
      <c r="I25" s="19"/>
      <c r="J25" s="19"/>
      <c r="K25" s="20"/>
      <c r="L25" s="19"/>
      <c r="M25" s="19"/>
      <c r="N25" s="19"/>
      <c r="O25" s="19"/>
      <c r="P25" s="19"/>
      <c r="Q25" s="20"/>
      <c r="R25" s="19"/>
      <c r="S25" s="19"/>
      <c r="T25" s="19"/>
      <c r="U25" s="19"/>
      <c r="V25" s="19"/>
      <c r="W25" s="20"/>
      <c r="X25" s="19"/>
      <c r="Y25" s="19"/>
      <c r="Z25" s="19"/>
      <c r="AA25" s="19"/>
      <c r="AB25" s="19"/>
      <c r="AC25" s="20"/>
      <c r="AD25" s="19"/>
      <c r="AE25" s="19"/>
      <c r="AF25" s="19"/>
      <c r="AG25" s="19"/>
    </row>
    <row r="26" spans="1:33" s="30" customFormat="1">
      <c r="C26" s="31"/>
      <c r="D26" s="31"/>
      <c r="E26" s="32"/>
      <c r="F26" s="32"/>
      <c r="G26" s="32"/>
      <c r="H26" s="32"/>
      <c r="I26" s="32"/>
      <c r="J26" s="32"/>
      <c r="K26" s="33"/>
      <c r="L26" s="32"/>
      <c r="M26" s="32"/>
      <c r="N26" s="32"/>
      <c r="O26" s="32"/>
      <c r="P26" s="32"/>
      <c r="Q26" s="33"/>
      <c r="R26" s="32"/>
      <c r="S26" s="32"/>
      <c r="T26" s="32"/>
      <c r="U26" s="32"/>
      <c r="V26" s="32"/>
      <c r="W26" s="33"/>
      <c r="X26" s="32"/>
      <c r="Y26" s="32"/>
      <c r="Z26" s="32"/>
      <c r="AA26" s="32"/>
      <c r="AB26" s="32"/>
      <c r="AC26" s="33"/>
      <c r="AD26" s="32"/>
      <c r="AE26" s="32"/>
      <c r="AF26" s="32"/>
      <c r="AG26" s="32"/>
    </row>
    <row r="27" spans="1:33">
      <c r="H27" s="19"/>
      <c r="I27" s="19"/>
      <c r="J27" s="19"/>
      <c r="K27" s="20"/>
      <c r="L27" s="19"/>
      <c r="M27" s="19"/>
      <c r="N27" s="19"/>
      <c r="O27" s="19"/>
      <c r="P27" s="19"/>
      <c r="Q27" s="20"/>
      <c r="R27" s="19"/>
      <c r="S27" s="19"/>
      <c r="T27" s="19"/>
      <c r="U27" s="19"/>
      <c r="V27" s="19"/>
      <c r="W27" s="20"/>
      <c r="X27" s="19"/>
      <c r="Y27" s="19"/>
      <c r="Z27" s="19"/>
      <c r="AA27" s="19"/>
      <c r="AB27" s="19"/>
      <c r="AC27" s="20"/>
      <c r="AD27" s="19"/>
      <c r="AE27" s="19"/>
      <c r="AF27" s="19"/>
      <c r="AG27" s="19"/>
    </row>
    <row r="28" spans="1:33">
      <c r="H28" s="19"/>
      <c r="I28" s="19"/>
      <c r="J28" s="19"/>
      <c r="K28" s="20"/>
      <c r="L28" s="19"/>
      <c r="M28" s="19"/>
      <c r="N28" s="19"/>
      <c r="O28" s="19"/>
      <c r="P28" s="19"/>
      <c r="Q28" s="20"/>
      <c r="R28" s="19"/>
      <c r="S28" s="19"/>
      <c r="T28" s="19"/>
      <c r="U28" s="19"/>
      <c r="V28" s="19"/>
      <c r="W28" s="20"/>
      <c r="X28" s="19"/>
      <c r="Y28" s="19"/>
      <c r="Z28" s="19"/>
      <c r="AA28" s="19"/>
      <c r="AB28" s="19"/>
      <c r="AC28" s="20"/>
      <c r="AD28" s="19"/>
      <c r="AE28" s="19"/>
      <c r="AF28" s="19"/>
      <c r="AG28" s="19"/>
    </row>
    <row r="29" spans="1:33">
      <c r="H29" s="19"/>
      <c r="I29" s="19"/>
      <c r="J29" s="19"/>
      <c r="K29" s="20"/>
      <c r="L29" s="19"/>
      <c r="M29" s="19"/>
      <c r="N29" s="19"/>
      <c r="O29" s="19"/>
      <c r="P29" s="19"/>
      <c r="Q29" s="20"/>
      <c r="R29" s="19"/>
      <c r="S29" s="19"/>
      <c r="T29" s="19"/>
      <c r="U29" s="19"/>
      <c r="V29" s="19"/>
      <c r="W29" s="20"/>
      <c r="X29" s="19"/>
      <c r="Y29" s="19"/>
      <c r="Z29" s="19"/>
      <c r="AA29" s="19"/>
      <c r="AB29" s="19"/>
      <c r="AC29" s="20"/>
      <c r="AD29" s="19"/>
      <c r="AE29" s="19"/>
      <c r="AF29" s="19"/>
      <c r="AG29" s="19"/>
    </row>
    <row r="30" spans="1:33">
      <c r="H30" s="19"/>
      <c r="I30" s="19"/>
      <c r="J30" s="19"/>
      <c r="K30" s="20"/>
      <c r="L30" s="19"/>
      <c r="M30" s="19"/>
      <c r="N30" s="19"/>
      <c r="O30" s="19"/>
      <c r="P30" s="19"/>
      <c r="Q30" s="20"/>
      <c r="R30" s="19"/>
      <c r="S30" s="19"/>
      <c r="T30" s="19"/>
      <c r="U30" s="19"/>
      <c r="V30" s="19"/>
      <c r="W30" s="20"/>
      <c r="X30" s="19"/>
      <c r="Y30" s="19"/>
      <c r="Z30" s="19"/>
      <c r="AA30" s="19"/>
      <c r="AB30" s="19"/>
      <c r="AC30" s="20"/>
      <c r="AD30" s="19"/>
      <c r="AE30" s="19"/>
      <c r="AF30" s="19"/>
      <c r="AG30" s="19"/>
    </row>
    <row r="31" spans="1:33">
      <c r="H31" s="19"/>
      <c r="I31" s="19"/>
      <c r="J31" s="19"/>
      <c r="K31" s="20"/>
      <c r="L31" s="19"/>
      <c r="M31" s="19"/>
      <c r="N31" s="19"/>
      <c r="O31" s="19"/>
      <c r="P31" s="19"/>
      <c r="Q31" s="20"/>
      <c r="R31" s="19"/>
      <c r="S31" s="19"/>
      <c r="T31" s="19"/>
      <c r="U31" s="19"/>
      <c r="V31" s="19"/>
      <c r="W31" s="20"/>
      <c r="X31" s="19"/>
      <c r="Y31" s="19"/>
      <c r="Z31" s="19"/>
      <c r="AA31" s="19"/>
      <c r="AB31" s="19"/>
      <c r="AC31" s="20"/>
      <c r="AD31" s="19"/>
      <c r="AE31" s="19"/>
      <c r="AF31" s="19"/>
      <c r="AG31" s="19"/>
    </row>
  </sheetData>
  <mergeCells count="13">
    <mergeCell ref="B1:G1"/>
    <mergeCell ref="B22:B25"/>
    <mergeCell ref="A10:A13"/>
    <mergeCell ref="A14:A17"/>
    <mergeCell ref="A22:A25"/>
    <mergeCell ref="A18:A21"/>
    <mergeCell ref="B18:B21"/>
    <mergeCell ref="B14:B17"/>
    <mergeCell ref="B6:B9"/>
    <mergeCell ref="A6:A9"/>
    <mergeCell ref="B2:G2"/>
    <mergeCell ref="A4:G4"/>
    <mergeCell ref="B10:B13"/>
  </mergeCells>
  <phoneticPr fontId="1" type="noConversion"/>
  <conditionalFormatting sqref="A5:B5">
    <cfRule type="cellIs" dxfId="3" priority="1" operator="equal">
      <formula>"Valeur ?"</formula>
    </cfRule>
  </conditionalFormatting>
  <conditionalFormatting sqref="E5:G5">
    <cfRule type="cellIs" dxfId="2" priority="4" operator="equal">
      <formula>"Valeur ?"</formula>
    </cfRule>
  </conditionalFormatting>
  <conditionalFormatting sqref="E6:XFD26 A27:XFD1048576">
    <cfRule type="cellIs" dxfId="1" priority="2" operator="equal">
      <formula>"Valeur ?"</formula>
    </cfRule>
  </conditionalFormatting>
  <conditionalFormatting sqref="H2:XFD3 B3:G3 I5:XFD5 A6:B6 A10:B10 A14:B14 A18 A22:B22 A26">
    <cfRule type="cellIs" dxfId="0" priority="16" operator="equal">
      <formula>"Valeur ?"</formula>
    </cfRule>
  </conditionalFormatting>
  <dataValidations count="1">
    <dataValidation showInputMessage="1" showErrorMessage="1" sqref="B5:D5 C6:D26" xr:uid="{FDB37F89-319D-44B9-8E24-29B65B44D1B3}"/>
  </dataValidation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D9563C-7A49-4493-82FA-B082F988BD54}">
  <dimension ref="B1:G47"/>
  <sheetViews>
    <sheetView tabSelected="1" topLeftCell="A16" zoomScale="60" zoomScaleNormal="70" workbookViewId="0">
      <selection activeCell="G47" sqref="G47"/>
    </sheetView>
  </sheetViews>
  <sheetFormatPr baseColWidth="10" defaultColWidth="11.54296875" defaultRowHeight="17.5"/>
  <cols>
    <col min="1" max="1" width="11.54296875" style="5"/>
    <col min="2" max="2" width="20.1796875" style="15" customWidth="1"/>
    <col min="3" max="3" width="148.453125" style="5" bestFit="1" customWidth="1"/>
    <col min="4" max="4" width="17.26953125" style="15" customWidth="1"/>
    <col min="5" max="5" width="11.81640625" style="15" customWidth="1"/>
    <col min="6" max="6" width="17.453125" style="15" customWidth="1"/>
    <col min="7" max="7" width="17.453125" style="14" customWidth="1"/>
    <col min="8" max="16384" width="11.54296875" style="5"/>
  </cols>
  <sheetData>
    <row r="1" spans="2:7" ht="18" thickBot="1"/>
    <row r="2" spans="2:7" ht="88" customHeight="1" thickBot="1">
      <c r="B2" s="79" t="s">
        <v>149</v>
      </c>
      <c r="C2" s="80"/>
      <c r="D2" s="80"/>
      <c r="E2" s="80"/>
      <c r="F2" s="80"/>
      <c r="G2" s="81"/>
    </row>
    <row r="4" spans="2:7">
      <c r="B4" s="27" t="s">
        <v>94</v>
      </c>
    </row>
    <row r="5" spans="2:7" ht="25.15" customHeight="1">
      <c r="B5" s="6" t="s">
        <v>0</v>
      </c>
      <c r="C5" s="7" t="s">
        <v>173</v>
      </c>
      <c r="D5" s="6" t="s">
        <v>1</v>
      </c>
      <c r="E5" s="6" t="s">
        <v>70</v>
      </c>
      <c r="F5" s="8" t="s">
        <v>69</v>
      </c>
      <c r="G5" s="26" t="s">
        <v>71</v>
      </c>
    </row>
    <row r="6" spans="2:7" ht="24" customHeight="1">
      <c r="B6" s="62" t="s">
        <v>61</v>
      </c>
      <c r="C6" s="62"/>
      <c r="D6" s="62"/>
      <c r="E6" s="9"/>
      <c r="F6" s="9"/>
      <c r="G6" s="9"/>
    </row>
    <row r="7" spans="2:7" ht="22.5" customHeight="1">
      <c r="B7" s="10" t="s">
        <v>22</v>
      </c>
      <c r="C7" s="25" t="str">
        <f>VLOOKUP($B7,'2 - BPU'!$B$5:$F$69,2,FALSE)</f>
        <v>Initialisation de l'accord cadre</v>
      </c>
      <c r="D7" s="24" t="str">
        <f>VLOOKUP($B7,'2 - BPU'!$B$5:$F$69,3,FALSE)</f>
        <v>Forfait</v>
      </c>
      <c r="E7" s="10">
        <v>1</v>
      </c>
      <c r="F7" s="24">
        <f>VLOOKUP($B7,'2 - BPU'!$B$5:$F$69,5,FALSE)</f>
        <v>0</v>
      </c>
      <c r="G7" s="13">
        <f>ROUND(E7*F7,2)</f>
        <v>0</v>
      </c>
    </row>
    <row r="8" spans="2:7" ht="24" customHeight="1">
      <c r="B8" s="82" t="s">
        <v>62</v>
      </c>
      <c r="C8" s="83"/>
      <c r="D8" s="83"/>
      <c r="E8" s="83"/>
      <c r="F8" s="83"/>
      <c r="G8" s="84"/>
    </row>
    <row r="9" spans="2:7" ht="22.5" customHeight="1">
      <c r="B9" s="10" t="s">
        <v>23</v>
      </c>
      <c r="C9" s="25" t="str">
        <f>VLOOKUP($B9,'2 - BPU'!$B$5:$F$69,2,FALSE)</f>
        <v>Forfait de mise en place solution de retransmission</v>
      </c>
      <c r="D9" s="24" t="str">
        <f>VLOOKUP($B9,'2 - BPU'!$B$5:$F$69,3,FALSE)</f>
        <v>Forfait</v>
      </c>
      <c r="E9" s="10">
        <v>1</v>
      </c>
      <c r="F9" s="24">
        <f>VLOOKUP($B9,'2 - BPU'!$B$5:$F$69,5,FALSE)</f>
        <v>0</v>
      </c>
      <c r="G9" s="13">
        <f t="shared" ref="G9:G13" si="0">ROUND(E9*F9,2)</f>
        <v>0</v>
      </c>
    </row>
    <row r="10" spans="2:7" ht="22.5" customHeight="1">
      <c r="B10" s="10" t="s">
        <v>24</v>
      </c>
      <c r="C10" s="25" t="str">
        <f>VLOOKUP($B10,'2 - BPU'!$B$5:$F$69,2,FALSE)</f>
        <v>Fourniture annuelle d'une solution de retransmission Webaudience (production et pré-production)</v>
      </c>
      <c r="D10" s="24" t="str">
        <f>VLOOKUP($B10,'2 - BPU'!$B$5:$F$69,3,FALSE)</f>
        <v>Forfait</v>
      </c>
      <c r="E10" s="10">
        <v>4</v>
      </c>
      <c r="F10" s="24">
        <f>VLOOKUP($B10,'2 - BPU'!$B$5:$F$69,5,FALSE)</f>
        <v>0</v>
      </c>
      <c r="G10" s="13">
        <f t="shared" si="0"/>
        <v>0</v>
      </c>
    </row>
    <row r="11" spans="2:7" ht="22.5" customHeight="1">
      <c r="B11" s="10" t="s">
        <v>26</v>
      </c>
      <c r="C11" s="25" t="str">
        <f>VLOOKUP($B11,'2 - BPU'!$B$5:$F$69,2,FALSE)</f>
        <v>Fourniture trimestrielle d'un canal de diffusion audio/vidéo supplémentaire</v>
      </c>
      <c r="D11" s="24" t="str">
        <f>VLOOKUP($B11,'2 - BPU'!$B$5:$F$69,3,FALSE)</f>
        <v>Unitaire</v>
      </c>
      <c r="E11" s="10">
        <v>2</v>
      </c>
      <c r="F11" s="24">
        <f>VLOOKUP($B11,'2 - BPU'!$B$5:$F$69,5,FALSE)</f>
        <v>0</v>
      </c>
      <c r="G11" s="13">
        <f t="shared" si="0"/>
        <v>0</v>
      </c>
    </row>
    <row r="12" spans="2:7" ht="22.5" customHeight="1">
      <c r="B12" s="10" t="s">
        <v>27</v>
      </c>
      <c r="C12" s="25" t="str">
        <f>VLOOKUP($B12,'2 - BPU'!$B$5:$F$69,2,FALSE)</f>
        <v>Fourniture trimestrielle de 250 auditeurs simultanés supplémentaires</v>
      </c>
      <c r="D12" s="24" t="str">
        <f>VLOOKUP($B12,'2 - BPU'!$B$5:$F$69,3,FALSE)</f>
        <v>Unitaire</v>
      </c>
      <c r="E12" s="10">
        <f>2*4</f>
        <v>8</v>
      </c>
      <c r="F12" s="24">
        <f>VLOOKUP($B12,'2 - BPU'!$B$5:$F$69,5,FALSE)</f>
        <v>0</v>
      </c>
      <c r="G12" s="13">
        <f t="shared" si="0"/>
        <v>0</v>
      </c>
    </row>
    <row r="13" spans="2:7" ht="22.5" customHeight="1">
      <c r="B13" s="10" t="s">
        <v>28</v>
      </c>
      <c r="C13" s="25" t="str">
        <f>VLOOKUP($B13,'2 - BPU'!$B$5:$F$69,2,FALSE)</f>
        <v>Développement et fourniture Apps mobile (Android et iOS)</v>
      </c>
      <c r="D13" s="24" t="str">
        <f>VLOOKUP($B13,'2 - BPU'!$B$5:$F$69,3,FALSE)</f>
        <v>Forfait</v>
      </c>
      <c r="E13" s="10">
        <v>1</v>
      </c>
      <c r="F13" s="24">
        <f>VLOOKUP($B13,'2 - BPU'!$B$5:$F$69,5,FALSE)</f>
        <v>0</v>
      </c>
      <c r="G13" s="13">
        <f t="shared" si="0"/>
        <v>0</v>
      </c>
    </row>
    <row r="14" spans="2:7" ht="24" customHeight="1">
      <c r="B14" s="82" t="s">
        <v>175</v>
      </c>
      <c r="C14" s="83"/>
      <c r="D14" s="83"/>
      <c r="E14" s="83"/>
      <c r="F14" s="83"/>
      <c r="G14" s="84"/>
    </row>
    <row r="15" spans="2:7" ht="22.5" customHeight="1">
      <c r="B15" s="10" t="s">
        <v>29</v>
      </c>
      <c r="C15" s="25" t="str">
        <f>VLOOKUP($B15,'2 - BPU'!$B$5:$F$69,2,FALSE)</f>
        <v>Support annuel de l'infrastructure</v>
      </c>
      <c r="D15" s="24" t="str">
        <f>VLOOKUP($B15,'2 - BPU'!$B$5:$F$69,3,FALSE)</f>
        <v>Forfait</v>
      </c>
      <c r="E15" s="10">
        <f>1*4</f>
        <v>4</v>
      </c>
      <c r="F15" s="24">
        <f>VLOOKUP($B15,'2 - BPU'!$B$5:$F$69,5,FALSE)</f>
        <v>0</v>
      </c>
      <c r="G15" s="13">
        <f t="shared" ref="G15:G19" si="1">ROUND(E15*F15,2)</f>
        <v>0</v>
      </c>
    </row>
    <row r="16" spans="2:7" ht="22.5" customHeight="1">
      <c r="B16" s="10" t="s">
        <v>30</v>
      </c>
      <c r="C16" s="25" t="str">
        <f>VLOOKUP($B16,'2 - BPU'!$B$5:$F$69,2,FALSE)</f>
        <v>Maintenance annuelle de l'infrastructure</v>
      </c>
      <c r="D16" s="24" t="str">
        <f>VLOOKUP($B16,'2 - BPU'!$B$5:$F$69,3,FALSE)</f>
        <v>Forfait</v>
      </c>
      <c r="E16" s="10">
        <f t="shared" ref="E16:E17" si="2">1*4</f>
        <v>4</v>
      </c>
      <c r="F16" s="24">
        <f>VLOOKUP($B16,'2 - BPU'!$B$5:$F$69,5,FALSE)</f>
        <v>0</v>
      </c>
      <c r="G16" s="13">
        <f t="shared" si="1"/>
        <v>0</v>
      </c>
    </row>
    <row r="17" spans="2:7" ht="22.5" customHeight="1">
      <c r="B17" s="10" t="s">
        <v>31</v>
      </c>
      <c r="C17" s="25" t="str">
        <f>VLOOKUP($B17,'2 - BPU'!$B$5:$F$69,2,FALSE)</f>
        <v>Supervision annuelle de l'infrastructure</v>
      </c>
      <c r="D17" s="24" t="str">
        <f>VLOOKUP($B17,'2 - BPU'!$B$5:$F$69,3,FALSE)</f>
        <v>Forfait</v>
      </c>
      <c r="E17" s="10">
        <f t="shared" si="2"/>
        <v>4</v>
      </c>
      <c r="F17" s="24">
        <f>VLOOKUP($B17,'2 - BPU'!$B$5:$F$69,5,FALSE)</f>
        <v>0</v>
      </c>
      <c r="G17" s="13">
        <f t="shared" si="1"/>
        <v>0</v>
      </c>
    </row>
    <row r="18" spans="2:7" ht="22.5" customHeight="1">
      <c r="B18" s="10" t="s">
        <v>32</v>
      </c>
      <c r="C18" s="25" t="str">
        <f>VLOOKUP($B18,'2 - BPU'!$B$5:$F$69,2,FALSE)</f>
        <v>Maintenance annuelle des applications mobiles</v>
      </c>
      <c r="D18" s="24" t="str">
        <f>VLOOKUP($B18,'2 - BPU'!$B$5:$F$69,3,FALSE)</f>
        <v>Forfait</v>
      </c>
      <c r="E18" s="10">
        <v>2</v>
      </c>
      <c r="F18" s="24">
        <f>VLOOKUP($B18,'2 - BPU'!$B$5:$F$69,5,FALSE)</f>
        <v>0</v>
      </c>
      <c r="G18" s="13">
        <f t="shared" si="1"/>
        <v>0</v>
      </c>
    </row>
    <row r="19" spans="2:7" ht="22.5" customHeight="1">
      <c r="B19" s="10" t="s">
        <v>33</v>
      </c>
      <c r="C19" s="25" t="str">
        <f>VLOOKUP($B19,'2 - BPU'!$B$5:$F$69,2,FALSE)</f>
        <v>Forfait annuel d'extension plage additionnelle 1 (lundi au vendredi de 18h00 à 23h00)</v>
      </c>
      <c r="D19" s="24" t="str">
        <f>VLOOKUP($B19,'2 - BPU'!$B$5:$F$69,3,FALSE)</f>
        <v>Forfait</v>
      </c>
      <c r="E19" s="10">
        <v>4</v>
      </c>
      <c r="F19" s="24">
        <f>VLOOKUP($B19,'2 - BPU'!$B$5:$F$69,5,FALSE)</f>
        <v>0</v>
      </c>
      <c r="G19" s="13">
        <f t="shared" si="1"/>
        <v>0</v>
      </c>
    </row>
    <row r="20" spans="2:7" ht="24" customHeight="1">
      <c r="B20" s="82" t="s">
        <v>63</v>
      </c>
      <c r="C20" s="83"/>
      <c r="D20" s="83"/>
      <c r="E20" s="83"/>
      <c r="F20" s="83"/>
      <c r="G20" s="84"/>
    </row>
    <row r="21" spans="2:7" ht="22.5" customHeight="1">
      <c r="B21" s="10" t="s">
        <v>36</v>
      </c>
      <c r="C21" s="25" t="str">
        <f>VLOOKUP($B21,'2 - BPU'!$B$5:$F$69,2,FALSE)</f>
        <v>Mise en place technique d'un procès</v>
      </c>
      <c r="D21" s="24" t="str">
        <f>VLOOKUP($B21,'2 - BPU'!$B$5:$F$69,3,FALSE)</f>
        <v>Forfait</v>
      </c>
      <c r="E21" s="10">
        <f>4*4</f>
        <v>16</v>
      </c>
      <c r="F21" s="24">
        <f>VLOOKUP($B21,'2 - BPU'!$B$5:$F$69,5,FALSE)</f>
        <v>0</v>
      </c>
      <c r="G21" s="13">
        <f t="shared" ref="G21:G32" si="3">ROUND(E21*F21,2)</f>
        <v>0</v>
      </c>
    </row>
    <row r="22" spans="2:7" ht="22.5" customHeight="1">
      <c r="B22" s="10" t="s">
        <v>38</v>
      </c>
      <c r="C22" s="25" t="str">
        <f>VLOOKUP($B22,'2 - BPU'!$B$5:$F$69,2,FALSE)</f>
        <v>Assistance au service des Greffes (Français) - Pack 5 jours</v>
      </c>
      <c r="D22" s="24" t="str">
        <f>VLOOKUP($B22,'2 - BPU'!$B$5:$F$69,3,FALSE)</f>
        <v>Forfait</v>
      </c>
      <c r="E22" s="10">
        <v>5</v>
      </c>
      <c r="F22" s="24">
        <f>VLOOKUP($B22,'2 - BPU'!$B$5:$F$69,5,FALSE)</f>
        <v>0</v>
      </c>
      <c r="G22" s="13">
        <f t="shared" si="3"/>
        <v>0</v>
      </c>
    </row>
    <row r="23" spans="2:7" ht="22.5" customHeight="1">
      <c r="B23" s="10" t="s">
        <v>39</v>
      </c>
      <c r="C23" s="25" t="str">
        <f>VLOOKUP($B23,'2 - BPU'!$B$5:$F$69,2,FALSE)</f>
        <v>Assistance au service des Greffes (Français) - Pack 10 jours</v>
      </c>
      <c r="D23" s="24" t="str">
        <f>VLOOKUP($B23,'2 - BPU'!$B$5:$F$69,3,FALSE)</f>
        <v>Forfait</v>
      </c>
      <c r="E23" s="10">
        <v>10</v>
      </c>
      <c r="F23" s="24">
        <f>VLOOKUP($B23,'2 - BPU'!$B$5:$F$69,5,FALSE)</f>
        <v>0</v>
      </c>
      <c r="G23" s="13">
        <f t="shared" si="3"/>
        <v>0</v>
      </c>
    </row>
    <row r="24" spans="2:7" ht="22.5" customHeight="1">
      <c r="B24" s="10" t="s">
        <v>40</v>
      </c>
      <c r="C24" s="25" t="str">
        <f>VLOOKUP($B24,'2 - BPU'!$B$5:$F$69,2,FALSE)</f>
        <v>Assistance au service des Greffes (Français) - Pack 20 jours</v>
      </c>
      <c r="D24" s="24" t="str">
        <f>VLOOKUP($B24,'2 - BPU'!$B$5:$F$69,3,FALSE)</f>
        <v>Forfait</v>
      </c>
      <c r="E24" s="10">
        <v>30</v>
      </c>
      <c r="F24" s="24">
        <f>VLOOKUP($B24,'2 - BPU'!$B$5:$F$69,5,FALSE)</f>
        <v>0</v>
      </c>
      <c r="G24" s="13">
        <f t="shared" si="3"/>
        <v>0</v>
      </c>
    </row>
    <row r="25" spans="2:7" ht="22.5" customHeight="1">
      <c r="B25" s="10" t="s">
        <v>42</v>
      </c>
      <c r="C25" s="25" t="str">
        <f>VLOOKUP($B25,'2 - BPU'!$B$5:$F$69,2,FALSE)</f>
        <v>Assistance pour les parties Civiles (Français, Anglais) - Pack 5 jours</v>
      </c>
      <c r="D25" s="24" t="str">
        <f>VLOOKUP($B25,'2 - BPU'!$B$5:$F$69,3,FALSE)</f>
        <v>Forfait</v>
      </c>
      <c r="E25" s="10">
        <v>5</v>
      </c>
      <c r="F25" s="24">
        <f>VLOOKUP($B25,'2 - BPU'!$B$5:$F$69,5,FALSE)</f>
        <v>0</v>
      </c>
      <c r="G25" s="13">
        <f t="shared" si="3"/>
        <v>0</v>
      </c>
    </row>
    <row r="26" spans="2:7" ht="22.5" customHeight="1">
      <c r="B26" s="10" t="s">
        <v>43</v>
      </c>
      <c r="C26" s="25" t="str">
        <f>VLOOKUP($B26,'2 - BPU'!$B$5:$F$69,2,FALSE)</f>
        <v>Assistance pour les parties Civiles (Français, Anglais) - Pack 10 jours</v>
      </c>
      <c r="D26" s="24" t="str">
        <f>VLOOKUP($B26,'2 - BPU'!$B$5:$F$69,3,FALSE)</f>
        <v>Forfait</v>
      </c>
      <c r="E26" s="10">
        <v>10</v>
      </c>
      <c r="F26" s="24">
        <f>VLOOKUP($B26,'2 - BPU'!$B$5:$F$69,5,FALSE)</f>
        <v>0</v>
      </c>
      <c r="G26" s="13">
        <f t="shared" si="3"/>
        <v>0</v>
      </c>
    </row>
    <row r="27" spans="2:7" ht="22.5" customHeight="1">
      <c r="B27" s="10" t="s">
        <v>44</v>
      </c>
      <c r="C27" s="25" t="str">
        <f>VLOOKUP($B27,'2 - BPU'!$B$5:$F$69,2,FALSE)</f>
        <v>Assistance pour les parties Civiles (Français, Anglais) - Pack 20 jours</v>
      </c>
      <c r="D27" s="24" t="str">
        <f>VLOOKUP($B27,'2 - BPU'!$B$5:$F$69,3,FALSE)</f>
        <v>Forfait</v>
      </c>
      <c r="E27" s="10">
        <v>30</v>
      </c>
      <c r="F27" s="24">
        <f>VLOOKUP($B27,'2 - BPU'!$B$5:$F$69,5,FALSE)</f>
        <v>0</v>
      </c>
      <c r="G27" s="13">
        <f t="shared" si="3"/>
        <v>0</v>
      </c>
    </row>
    <row r="28" spans="2:7" ht="22.5" customHeight="1">
      <c r="B28" s="10" t="s">
        <v>45</v>
      </c>
      <c r="C28" s="25" t="str">
        <f>VLOOKUP($B28,'2 - BPU'!$B$5:$F$69,2,FALSE)</f>
        <v>Interconnexion d'une régie externe pour un procès</v>
      </c>
      <c r="D28" s="24" t="str">
        <f>VLOOKUP($B28,'2 - BPU'!$B$5:$F$69,3,FALSE)</f>
        <v>Forfait</v>
      </c>
      <c r="E28" s="10">
        <v>4</v>
      </c>
      <c r="F28" s="24">
        <f>VLOOKUP($B28,'2 - BPU'!$B$5:$F$69,5,FALSE)</f>
        <v>0</v>
      </c>
      <c r="G28" s="13">
        <f t="shared" si="3"/>
        <v>0</v>
      </c>
    </row>
    <row r="29" spans="2:7" ht="22.5" customHeight="1">
      <c r="B29" s="10" t="s">
        <v>48</v>
      </c>
      <c r="C29" s="25" t="str">
        <f>VLOOKUP($B29,'2 - BPU'!$B$5:$F$69,2,FALSE)</f>
        <v>Assistance pour la Régie (Français) - Pack 10 jours</v>
      </c>
      <c r="D29" s="24" t="str">
        <f>VLOOKUP($B29,'2 - BPU'!$B$5:$F$69,3,FALSE)</f>
        <v>Forfait</v>
      </c>
      <c r="E29" s="10">
        <v>5</v>
      </c>
      <c r="F29" s="24">
        <f>VLOOKUP($B29,'2 - BPU'!$B$5:$F$69,5,FALSE)</f>
        <v>0</v>
      </c>
      <c r="G29" s="13">
        <f t="shared" si="3"/>
        <v>0</v>
      </c>
    </row>
    <row r="30" spans="2:7" ht="22.5" customHeight="1">
      <c r="B30" s="10" t="s">
        <v>49</v>
      </c>
      <c r="C30" s="25" t="str">
        <f>VLOOKUP($B30,'2 - BPU'!$B$5:$F$69,2,FALSE)</f>
        <v>Assistance pour la Régie (Français) - Pack 20 jours</v>
      </c>
      <c r="D30" s="24" t="str">
        <f>VLOOKUP($B30,'2 - BPU'!$B$5:$F$69,3,FALSE)</f>
        <v>Forfait</v>
      </c>
      <c r="E30" s="10">
        <v>10</v>
      </c>
      <c r="F30" s="24">
        <f>VLOOKUP($B30,'2 - BPU'!$B$5:$F$69,5,FALSE)</f>
        <v>0</v>
      </c>
      <c r="G30" s="13">
        <f t="shared" si="3"/>
        <v>0</v>
      </c>
    </row>
    <row r="31" spans="2:7" ht="22.5" customHeight="1">
      <c r="B31" s="10" t="s">
        <v>50</v>
      </c>
      <c r="C31" s="25" t="str">
        <f>VLOOKUP($B31,'2 - BPU'!$B$5:$F$69,2,FALSE)</f>
        <v>Fourniture de clefs physiques d'authentification - Pack 10 clefs</v>
      </c>
      <c r="D31" s="24" t="str">
        <f>VLOOKUP($B31,'2 - BPU'!$B$5:$F$69,3,FALSE)</f>
        <v>Forfait</v>
      </c>
      <c r="E31" s="10">
        <v>2</v>
      </c>
      <c r="F31" s="24">
        <f>VLOOKUP($B31,'2 - BPU'!$B$5:$F$69,5,FALSE)</f>
        <v>0</v>
      </c>
      <c r="G31" s="13">
        <f t="shared" ref="G31" si="4">ROUND(E31*F31,2)</f>
        <v>0</v>
      </c>
    </row>
    <row r="32" spans="2:7" ht="22.5" customHeight="1">
      <c r="B32" s="10" t="s">
        <v>51</v>
      </c>
      <c r="C32" s="25" t="str">
        <f>VLOOKUP($B32,'2 - BPU'!$B$5:$F$69,2,FALSE)</f>
        <v>Fourniture de clefs physiques d'authentification - Pack 50 clefs</v>
      </c>
      <c r="D32" s="24" t="str">
        <f>VLOOKUP($B32,'2 - BPU'!$B$5:$F$69,3,FALSE)</f>
        <v>Forfait</v>
      </c>
      <c r="E32" s="10">
        <v>4</v>
      </c>
      <c r="F32" s="24">
        <f>VLOOKUP($B32,'2 - BPU'!$B$5:$F$69,5,FALSE)</f>
        <v>0</v>
      </c>
      <c r="G32" s="13">
        <f t="shared" si="3"/>
        <v>0</v>
      </c>
    </row>
    <row r="33" spans="2:7" ht="24" customHeight="1">
      <c r="B33" s="82" t="s">
        <v>64</v>
      </c>
      <c r="C33" s="83"/>
      <c r="D33" s="83"/>
      <c r="E33" s="83"/>
      <c r="F33" s="83"/>
      <c r="G33" s="84"/>
    </row>
    <row r="34" spans="2:7" ht="22.5" customHeight="1">
      <c r="B34" s="10" t="s">
        <v>20</v>
      </c>
      <c r="C34" s="25" t="str">
        <f>VLOOKUP($B34,'2 - BPU'!$B$5:$F$69,2,FALSE)</f>
        <v>Accompagnement (opérations quotiennes, ouverture, suivi et clôture) - Pack 10 jours</v>
      </c>
      <c r="D34" s="24" t="str">
        <f>VLOOKUP($B34,'2 - BPU'!$B$5:$F$69,3,FALSE)</f>
        <v>Forfait</v>
      </c>
      <c r="E34" s="10">
        <v>10</v>
      </c>
      <c r="F34" s="24">
        <f>VLOOKUP($B34,'2 - BPU'!$B$5:$F$69,5,FALSE)</f>
        <v>0</v>
      </c>
      <c r="G34" s="13">
        <f t="shared" ref="G34:G35" si="5">ROUND(E34*F34,2)</f>
        <v>0</v>
      </c>
    </row>
    <row r="35" spans="2:7" ht="22.5" customHeight="1">
      <c r="B35" s="10" t="s">
        <v>21</v>
      </c>
      <c r="C35" s="25" t="str">
        <f>VLOOKUP($B35,'2 - BPU'!$B$5:$F$69,2,FALSE)</f>
        <v>Accompagnement (opérations quotiennes, ouverture, suivi et clôture) - Pack 20 jours</v>
      </c>
      <c r="D35" s="24" t="str">
        <f>VLOOKUP($B35,'2 - BPU'!$B$5:$F$69,3,FALSE)</f>
        <v>Forfait</v>
      </c>
      <c r="E35" s="10">
        <v>30</v>
      </c>
      <c r="F35" s="24">
        <f>VLOOKUP($B35,'2 - BPU'!$B$5:$F$69,5,FALSE)</f>
        <v>0</v>
      </c>
      <c r="G35" s="13">
        <f t="shared" si="5"/>
        <v>0</v>
      </c>
    </row>
    <row r="36" spans="2:7" ht="22.5" customHeight="1">
      <c r="B36" s="10" t="s">
        <v>97</v>
      </c>
      <c r="C36" s="25" t="str">
        <f>VLOOKUP($B36,'2 - BPU'!$B$5:$F$69,2,FALSE)</f>
        <v>Accompagnement sur site (France Métropolitaine) (opérations quotiennes, ouverture, suivi et clôture, gestion des cartons) - Pack 10 jours</v>
      </c>
      <c r="D36" s="24" t="str">
        <f>VLOOKUP($B36,'2 - BPU'!$B$5:$F$69,3,FALSE)</f>
        <v>Forfait</v>
      </c>
      <c r="E36" s="10">
        <v>5</v>
      </c>
      <c r="F36" s="24">
        <f>VLOOKUP($B36,'2 - BPU'!$B$5:$F$69,5,FALSE)</f>
        <v>0</v>
      </c>
      <c r="G36" s="13">
        <f t="shared" ref="G36:G37" si="6">ROUND(E36*F36,2)</f>
        <v>0</v>
      </c>
    </row>
    <row r="37" spans="2:7" ht="22.5" customHeight="1">
      <c r="B37" s="10" t="s">
        <v>98</v>
      </c>
      <c r="C37" s="25" t="str">
        <f>VLOOKUP($B37,'2 - BPU'!$B$5:$F$69,2,FALSE)</f>
        <v>Accompagnement sur site (France Métropolitaine) (opérations quotiennes, ouverture, suivi et clôture, gestion des cartons) - Pack 20 jours</v>
      </c>
      <c r="D37" s="24" t="str">
        <f>VLOOKUP($B37,'2 - BPU'!$B$5:$F$69,3,FALSE)</f>
        <v>Forfait</v>
      </c>
      <c r="E37" s="10">
        <v>15</v>
      </c>
      <c r="F37" s="24">
        <f>VLOOKUP($B37,'2 - BPU'!$B$5:$F$69,5,FALSE)</f>
        <v>0</v>
      </c>
      <c r="G37" s="13">
        <f t="shared" si="6"/>
        <v>0</v>
      </c>
    </row>
    <row r="38" spans="2:7" ht="24" customHeight="1">
      <c r="B38" s="82" t="s">
        <v>65</v>
      </c>
      <c r="C38" s="83"/>
      <c r="D38" s="83"/>
      <c r="E38" s="83"/>
      <c r="F38" s="83"/>
      <c r="G38" s="84"/>
    </row>
    <row r="39" spans="2:7" ht="22.5" customHeight="1">
      <c r="B39" s="10" t="s">
        <v>14</v>
      </c>
      <c r="C39" s="25" t="str">
        <f>VLOOKUP($B39,'2 - BPU'!$B$5:$F$69,2,FALSE)</f>
        <v>Formation et accompagnement services des greffes (présentielle - locaux ministère) - 1 jour</v>
      </c>
      <c r="D39" s="24" t="str">
        <f>VLOOKUP($B39,'2 - BPU'!$B$5:$F$69,3,FALSE)</f>
        <v>Forfait</v>
      </c>
      <c r="E39" s="10">
        <v>4</v>
      </c>
      <c r="F39" s="24">
        <f>VLOOKUP($B39,'2 - BPU'!$B$5:$F$69,5,FALSE)</f>
        <v>0</v>
      </c>
      <c r="G39" s="13">
        <f t="shared" ref="G39:G41" si="7">ROUND(E39*F39,2)</f>
        <v>0</v>
      </c>
    </row>
    <row r="40" spans="2:7" ht="22.5" customHeight="1">
      <c r="B40" s="10" t="s">
        <v>16</v>
      </c>
      <c r="C40" s="25" t="str">
        <f>VLOOKUP($B40,'2 - BPU'!$B$5:$F$69,2,FALSE)</f>
        <v>Formation et accompagnement services des greffes (distancielle) - 1 jour</v>
      </c>
      <c r="D40" s="24" t="str">
        <f>VLOOKUP($B40,'2 - BPU'!$B$5:$F$69,3,FALSE)</f>
        <v>Forfait</v>
      </c>
      <c r="E40" s="10">
        <v>8</v>
      </c>
      <c r="F40" s="24">
        <f>VLOOKUP($B40,'2 - BPU'!$B$5:$F$69,5,FALSE)</f>
        <v>0</v>
      </c>
      <c r="G40" s="13">
        <f t="shared" si="7"/>
        <v>0</v>
      </c>
    </row>
    <row r="41" spans="2:7" ht="22.5" customHeight="1">
      <c r="B41" s="10" t="s">
        <v>17</v>
      </c>
      <c r="C41" s="25" t="str">
        <f>VLOOKUP($B41,'2 - BPU'!$B$5:$F$69,2,FALSE)</f>
        <v>Formation et accompagnement régie  (présentielle - locaux ministère) - 1 jour</v>
      </c>
      <c r="D41" s="24" t="str">
        <f>VLOOKUP($B41,'2 - BPU'!$B$5:$F$69,3,FALSE)</f>
        <v>Forfait</v>
      </c>
      <c r="E41" s="10">
        <v>1</v>
      </c>
      <c r="F41" s="24">
        <f>VLOOKUP($B41,'2 - BPU'!$B$5:$F$69,5,FALSE)</f>
        <v>0</v>
      </c>
      <c r="G41" s="13">
        <f t="shared" si="7"/>
        <v>0</v>
      </c>
    </row>
    <row r="42" spans="2:7" ht="22.5" customHeight="1">
      <c r="B42" s="10" t="s">
        <v>15</v>
      </c>
      <c r="C42" s="25" t="str">
        <f>VLOOKUP($B42,'2 - BPU'!$B$5:$F$69,2,FALSE)</f>
        <v>Formation et accompagnement régie (distancielle) - 1 jour</v>
      </c>
      <c r="D42" s="24" t="str">
        <f>VLOOKUP($B42,'2 - BPU'!$B$5:$F$69,3,FALSE)</f>
        <v>Forfait</v>
      </c>
      <c r="E42" s="10">
        <v>4</v>
      </c>
      <c r="F42" s="24">
        <f>VLOOKUP($B42,'2 - BPU'!$B$5:$F$69,5,FALSE)</f>
        <v>0</v>
      </c>
      <c r="G42" s="13">
        <f t="shared" ref="G42" si="8">ROUND(E42*F42,2)</f>
        <v>0</v>
      </c>
    </row>
    <row r="43" spans="2:7" ht="22.5" customHeight="1">
      <c r="B43" s="85" t="s">
        <v>150</v>
      </c>
      <c r="C43" s="86"/>
      <c r="D43" s="86"/>
      <c r="E43" s="86"/>
      <c r="F43" s="86"/>
      <c r="G43" s="86"/>
    </row>
    <row r="44" spans="2:7" ht="22.5" customHeight="1">
      <c r="B44" s="10" t="s">
        <v>52</v>
      </c>
      <c r="C44" s="11" t="s">
        <v>172</v>
      </c>
      <c r="D44" s="10" t="s">
        <v>4</v>
      </c>
      <c r="E44" s="10">
        <v>1</v>
      </c>
      <c r="F44" s="24">
        <f>'2 - BPU'!E69</f>
        <v>0</v>
      </c>
      <c r="G44" s="13">
        <f>E44*F44</f>
        <v>0</v>
      </c>
    </row>
    <row r="45" spans="2:7">
      <c r="B45" s="5"/>
      <c r="D45" s="5"/>
      <c r="E45" s="5"/>
      <c r="F45" s="5"/>
    </row>
    <row r="46" spans="2:7" ht="26.15" customHeight="1">
      <c r="B46" s="5"/>
      <c r="D46" s="5"/>
      <c r="E46" s="5"/>
      <c r="F46" s="29" t="s">
        <v>88</v>
      </c>
      <c r="G46" s="28">
        <f>SUM(G7:G44)</f>
        <v>0</v>
      </c>
    </row>
    <row r="47" spans="2:7">
      <c r="B47" s="5"/>
      <c r="D47" s="5"/>
      <c r="E47" s="5"/>
      <c r="F47" s="5"/>
    </row>
  </sheetData>
  <mergeCells count="8">
    <mergeCell ref="B43:G43"/>
    <mergeCell ref="B2:G2"/>
    <mergeCell ref="B38:G38"/>
    <mergeCell ref="B6:D6"/>
    <mergeCell ref="B8:G8"/>
    <mergeCell ref="B14:G14"/>
    <mergeCell ref="B20:G20"/>
    <mergeCell ref="B33:G33"/>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4B3B382E3380C41BA1970E903680629" ma:contentTypeVersion="2" ma:contentTypeDescription="Crée un document." ma:contentTypeScope="" ma:versionID="315db18445d3b0d8c19328939d93937e">
  <xsd:schema xmlns:xsd="http://www.w3.org/2001/XMLSchema" xmlns:xs="http://www.w3.org/2001/XMLSchema" xmlns:p="http://schemas.microsoft.com/office/2006/metadata/properties" xmlns:ns2="6c3feab8-7f0f-41ff-8295-7ec43f0adc10" targetNamespace="http://schemas.microsoft.com/office/2006/metadata/properties" ma:root="true" ma:fieldsID="d3793fd34117f68f060427d6106c8203" ns2:_="">
    <xsd:import namespace="6c3feab8-7f0f-41ff-8295-7ec43f0adc10"/>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c3feab8-7f0f-41ff-8295-7ec43f0adc10"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240AEF0-7531-4B5B-ADFC-EA3C4075E600}">
  <ds:schemaRefs>
    <ds:schemaRef ds:uri="http://schemas.openxmlformats.org/package/2006/metadata/core-properties"/>
    <ds:schemaRef ds:uri="http://purl.org/dc/dcmitype/"/>
    <ds:schemaRef ds:uri="http://purl.org/dc/elements/1.1/"/>
    <ds:schemaRef ds:uri="http://schemas.microsoft.com/office/infopath/2007/PartnerControls"/>
    <ds:schemaRef ds:uri="http://purl.org/dc/terms/"/>
    <ds:schemaRef ds:uri="http://schemas.microsoft.com/office/2006/documentManagement/types"/>
    <ds:schemaRef ds:uri="http://schemas.microsoft.com/office/2006/metadata/properties"/>
    <ds:schemaRef ds:uri="6c3feab8-7f0f-41ff-8295-7ec43f0adc10"/>
    <ds:schemaRef ds:uri="http://www.w3.org/XML/1998/namespace"/>
  </ds:schemaRefs>
</ds:datastoreItem>
</file>

<file path=customXml/itemProps2.xml><?xml version="1.0" encoding="utf-8"?>
<ds:datastoreItem xmlns:ds="http://schemas.openxmlformats.org/officeDocument/2006/customXml" ds:itemID="{A6F96890-6EAA-4B50-94D0-601387FA6378}">
  <ds:schemaRefs>
    <ds:schemaRef ds:uri="http://schemas.microsoft.com/sharepoint/v3/contenttype/forms"/>
  </ds:schemaRefs>
</ds:datastoreItem>
</file>

<file path=customXml/itemProps3.xml><?xml version="1.0" encoding="utf-8"?>
<ds:datastoreItem xmlns:ds="http://schemas.openxmlformats.org/officeDocument/2006/customXml" ds:itemID="{D1DFF664-1091-4B76-9A60-1C01D7B2EC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c3feab8-7f0f-41ff-8295-7ec43f0adc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1 - Consignes</vt:lpstr>
      <vt:lpstr>2 - BPU</vt:lpstr>
      <vt:lpstr>3 - Table des Profils</vt:lpstr>
      <vt:lpstr>4 - DQE</vt:lpstr>
    </vt:vector>
  </TitlesOfParts>
  <Company>MinisteredelaJustice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LEGER Laurent</dc:creator>
  <cp:lastModifiedBy>MILOT Dimitri</cp:lastModifiedBy>
  <dcterms:created xsi:type="dcterms:W3CDTF">2024-11-19T13:37:37Z</dcterms:created>
  <dcterms:modified xsi:type="dcterms:W3CDTF">2025-09-05T14:42:41Z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0x01010024B3B382E3380C41BA1970E903680629</vt:lpwstr>
  </property>
</Properties>
</file>